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120" windowHeight="7620" activeTab="6"/>
  </bookViews>
  <sheets>
    <sheet name="засечки по ТП" sheetId="1" r:id="rId1"/>
    <sheet name="SIDP Shumen" sheetId="2" r:id="rId2"/>
    <sheet name="Varna" sheetId="3" r:id="rId3"/>
    <sheet name="Provadia" sheetId="4" r:id="rId4"/>
    <sheet name="Staro Oriahovo" sheetId="5" state="hidden" r:id="rId5"/>
    <sheet name="Suvorovo" sheetId="6" r:id="rId6"/>
    <sheet name="Tsonevo" sheetId="7" r:id="rId7"/>
    <sheet name="Sherba" sheetId="8" r:id="rId8"/>
    <sheet name="General Toshevo" sheetId="9" r:id="rId9"/>
    <sheet name="Dobrich" sheetId="10" r:id="rId10"/>
    <sheet name="Balchik" sheetId="11" r:id="rId11"/>
    <sheet name="Tervel" sheetId="12" r:id="rId12"/>
    <sheet name="Varbitsa" sheetId="13" r:id="rId13"/>
    <sheet name="Novi_Pazar" sheetId="14" r:id="rId14"/>
    <sheet name="Omurtag" sheetId="15" r:id="rId15"/>
    <sheet name="Preslav" sheetId="16" r:id="rId16"/>
    <sheet name="Smiadovo" sheetId="17" r:id="rId17"/>
    <sheet name="Targovishte" sheetId="18" r:id="rId18"/>
    <sheet name="Shumen" sheetId="19" r:id="rId19"/>
    <sheet name="Palamara" sheetId="20" r:id="rId20"/>
    <sheet name="Cherni Lom" sheetId="21" r:id="rId21"/>
    <sheet name="Лист1" sheetId="22" r:id="rId22"/>
  </sheets>
  <definedNames/>
  <calcPr fullCalcOnLoad="1"/>
</workbook>
</file>

<file path=xl/sharedStrings.xml><?xml version="1.0" encoding="utf-8"?>
<sst xmlns="http://schemas.openxmlformats.org/spreadsheetml/2006/main" count="5749" uniqueCount="140">
  <si>
    <t>Показатели</t>
  </si>
  <si>
    <t>А.Иглолистни</t>
  </si>
  <si>
    <t>%</t>
  </si>
  <si>
    <t>в т.ч. бял бор</t>
  </si>
  <si>
    <t xml:space="preserve">           смърч</t>
  </si>
  <si>
    <t xml:space="preserve">            ела</t>
  </si>
  <si>
    <t>Б.Широколистни</t>
  </si>
  <si>
    <t>Площ</t>
  </si>
  <si>
    <t>Ст.маса</t>
  </si>
  <si>
    <t>Едра</t>
  </si>
  <si>
    <t>Средна</t>
  </si>
  <si>
    <t>Дребна</t>
  </si>
  <si>
    <t>Дърва</t>
  </si>
  <si>
    <t>ха</t>
  </si>
  <si>
    <t>м3</t>
  </si>
  <si>
    <t>Образец по чл. 6, ал.1 от Наредбата по чл. 95, ал. 1 от ЗГ</t>
  </si>
  <si>
    <t>Общо А+Б</t>
  </si>
  <si>
    <t>І. ОТГЛЕДНИ СЕЧИ</t>
  </si>
  <si>
    <t>ІІ. ВЪЗОБНОВИТЕЛНИ СЕЧИ</t>
  </si>
  <si>
    <t>ВСИЧКО / І + ІІ + ІV /</t>
  </si>
  <si>
    <t>ІІІ. В. Т.Ч. ВЪЗОБНОВИТЕЛНИ СЕЧИ ВЪВ ВИСОКОСТЪБЛЕНИ ГОРИ</t>
  </si>
  <si>
    <t>ІV. САНИТАРНИ СЕЧИ</t>
  </si>
  <si>
    <t>1.По ГСП</t>
  </si>
  <si>
    <t>Бук по ГСП</t>
  </si>
  <si>
    <t>Дъб по ГСП</t>
  </si>
  <si>
    <t>Цер по ГСП</t>
  </si>
  <si>
    <t>Топола по ГСП</t>
  </si>
  <si>
    <t>Акация по ГСП</t>
  </si>
  <si>
    <t>Др.шир.по ГСП</t>
  </si>
  <si>
    <t>1. По ГСП</t>
  </si>
  <si>
    <t>2. Год. план</t>
  </si>
  <si>
    <t>% (2/1)</t>
  </si>
  <si>
    <t>Бук год. план</t>
  </si>
  <si>
    <t>Дъб год. план</t>
  </si>
  <si>
    <t>Цер год. план</t>
  </si>
  <si>
    <t>Топола год. план</t>
  </si>
  <si>
    <t>Акация год. план</t>
  </si>
  <si>
    <t>Др.шир. год. план</t>
  </si>
  <si>
    <t>Бук компл.</t>
  </si>
  <si>
    <t xml:space="preserve"> </t>
  </si>
  <si>
    <t>Изготвил :</t>
  </si>
  <si>
    <t>В. Общо А+Б</t>
  </si>
  <si>
    <t>Лежаща маса</t>
  </si>
  <si>
    <t>% спрямо ГСП (лежащо)</t>
  </si>
  <si>
    <t xml:space="preserve"> м3</t>
  </si>
  <si>
    <t xml:space="preserve">СИДП ДП – Шумен </t>
  </si>
  <si>
    <t>2.Год.план</t>
  </si>
  <si>
    <t>СИДП ДП – Шумен за РДГ Варна</t>
  </si>
  <si>
    <t>ТП ДГС Варна</t>
  </si>
  <si>
    <t>ТП ДГС Провадия</t>
  </si>
  <si>
    <t>ТП ДГС Суворово</t>
  </si>
  <si>
    <t>ТП ДГС Цонево</t>
  </si>
  <si>
    <t>ТП ДЛС Шерба</t>
  </si>
  <si>
    <t>ТП ДГС Добрич</t>
  </si>
  <si>
    <t>ТП ДЛС Балчик</t>
  </si>
  <si>
    <t>ТП ДЛС Тервел</t>
  </si>
  <si>
    <t>СИДП ДП – Шумен за РДГ Шумен</t>
  </si>
  <si>
    <t>ТП ДГС Върбица</t>
  </si>
  <si>
    <t>ТП ДГС Преслав</t>
  </si>
  <si>
    <t>ТП ДГС Смядово</t>
  </si>
  <si>
    <t>ТП ДГС Шумен</t>
  </si>
  <si>
    <t>ТП ДЛС Паламара</t>
  </si>
  <si>
    <t>ТП ДЛС Черни Лом</t>
  </si>
  <si>
    <t>ТП ДГС Генерал Тошево</t>
  </si>
  <si>
    <t>инж.Ц.Николов</t>
  </si>
  <si>
    <t>ДИРЕКТОР ТП ДЛС БАЛЧИК:</t>
  </si>
  <si>
    <t>инж. К. Тодорова</t>
  </si>
  <si>
    <r>
      <t>м</t>
    </r>
    <r>
      <rPr>
        <sz val="10"/>
        <rFont val="Calibri"/>
        <family val="2"/>
      </rPr>
      <t>³</t>
    </r>
  </si>
  <si>
    <t>м³</t>
  </si>
  <si>
    <t>Ст. маса</t>
  </si>
  <si>
    <t>Леж. маса</t>
  </si>
  <si>
    <t>инж. П. Петров</t>
  </si>
  <si>
    <t>инж. Р. Желязов</t>
  </si>
  <si>
    <t>Директор ТП ДГС Цонево</t>
  </si>
  <si>
    <t xml:space="preserve">инж. Й. Найденова </t>
  </si>
  <si>
    <t xml:space="preserve">инж. И. Наумова </t>
  </si>
  <si>
    <t>ДИРЕКТОР ТП ДЛС ТЕРВЕЛ:</t>
  </si>
  <si>
    <t>инж. Цв. Миланов</t>
  </si>
  <si>
    <t xml:space="preserve">ОДОБРИЛ: </t>
  </si>
  <si>
    <t>инж. П. Драгоев</t>
  </si>
  <si>
    <t>инж. М. Манев</t>
  </si>
  <si>
    <t>ДИРЕКТОР</t>
  </si>
  <si>
    <t>ТП ДГС ПРЕСЛАВ</t>
  </si>
  <si>
    <t xml:space="preserve">ДИРЕКТОР </t>
  </si>
  <si>
    <t>ТП ДГС ВАРНА</t>
  </si>
  <si>
    <t>ТП ДЛС ШЕРБА</t>
  </si>
  <si>
    <t>ТП ДГС ВЪРБИЦА</t>
  </si>
  <si>
    <t>ТП ДЛС ЧЕРНИ ЛОМ</t>
  </si>
  <si>
    <t>ТП ДГС ПРОВАДИЯ</t>
  </si>
  <si>
    <t>ТП ДГС ГЕН. ТОШЕВО</t>
  </si>
  <si>
    <t>ТП ДГС ДОБРИЧ</t>
  </si>
  <si>
    <t>ТП ДГС СУВОРОВО</t>
  </si>
  <si>
    <t>ТП ДГС СМЯДОВО</t>
  </si>
  <si>
    <t>ТП ДГС ШУМЕН</t>
  </si>
  <si>
    <t>ТП ДЛС ПАЛАМАРА</t>
  </si>
  <si>
    <t xml:space="preserve">% </t>
  </si>
  <si>
    <t>2.Компл.</t>
  </si>
  <si>
    <t>2.год.план</t>
  </si>
  <si>
    <t>ТП ДГС ОМУРТАГ</t>
  </si>
  <si>
    <t>ТП ДГС Омуртаг</t>
  </si>
  <si>
    <t>инж. В. Василев</t>
  </si>
  <si>
    <t>ТП ДГС ТЪРГОВИЩЕ</t>
  </si>
  <si>
    <t>ТП ДГС Търговище</t>
  </si>
  <si>
    <t>ТП ДГС Нови Пазар</t>
  </si>
  <si>
    <t>ГОДИШЕН ПЛАН ЗА ПОЛЗВАНЕ НА ДЪРВЕСИНА НА ДП "СИДП - ШУМЕН"  ЗА 2014 г.,                                            С ПРЕХОДНИ НАСАЖДЕНИЯ</t>
  </si>
  <si>
    <t>V. ПРИНУДИТЕЛНИ СЕЧИ</t>
  </si>
  <si>
    <t>Лежаща</t>
  </si>
  <si>
    <t>маса м3</t>
  </si>
  <si>
    <t>ГОДИШЕН ПЛАН ЗА ПОЛЗВАНЕ НА ДЪРВЕСИНА                                                                                                НА ДП "СИДП - ШУМЕН" ЗА 2016 г. ,                                                                                                         С ВКЛЮЧЕНИ ПРЕХОДНИ НАСАЖДЕНИЯ</t>
  </si>
  <si>
    <t xml:space="preserve">ГОДИШЕН ПЛАН ЗА ПОЛЗВАНЕ НА ДЪРВЕСИНА                                         НА ТП ДГС "ВАРНА"  ЗА 2016 г. </t>
  </si>
  <si>
    <t>ГОДИШЕН ПЛАН ЗА ПОЛЗВАНЕ НА ДЪРВЕСИНА                                         НА ТП ДГС "ПРОВАДИЯ"  ЗА 2016 г.</t>
  </si>
  <si>
    <t xml:space="preserve">ГОДИШЕН ПЛАН ЗА ПОЛЗВАНЕ НА ДЪРВЕСИНА                                         НА ТП ДГС "СУВОРОВО"  ЗА 2016г. </t>
  </si>
  <si>
    <t>инж. Н. Хлебаров</t>
  </si>
  <si>
    <t>инж. Ж. Живков</t>
  </si>
  <si>
    <t xml:space="preserve">ГОДИШЕН ПЛАН ЗА ПОЛЗВАНЕ НА ДЪРВЕСИНА                                              НА ТП ДЛС "ШЕРБА"  ЗА 2016 г. </t>
  </si>
  <si>
    <t>инж. Й. Радославов</t>
  </si>
  <si>
    <t>ГОДИШЕН ПЛАН ЗА ПОЛЗВАНЕ НА ДЪРВЕСИНА                                         НА ТП ДГС "ГЕНЕРАЛ ТОШЕВО"  ЗА 2016 г.</t>
  </si>
  <si>
    <t>ГОДИШЕН ПЛАН ЗА ПОЛЗВАНЕ НА ДЪРВЕСИНА                                         НА ТП ДГС "ДОБРИЧ"  ЗА 2016 г.</t>
  </si>
  <si>
    <t>ГОДИШЕН ПЛАН ЗА ПОЛЗВАНЕ НА ДЪРВЕСИНА                                         НА ТП ДЛС "БАЛЧИК"  ЗА 2016 г.</t>
  </si>
  <si>
    <t xml:space="preserve">ГОДИШЕН ПЛАН ЗА ПОЛЗВАНЕ НА ДЪРВЕСИНА                                         НА ТП ДЛС "ТЕРВЕЛ"  ЗА 2016 г. </t>
  </si>
  <si>
    <t xml:space="preserve">ГОДИШЕН ПЛАН ЗА ПОЛЗВАНЕ НА ДЪРВЕСИНА                                         НА ТП ДГС "ВЪРБИЦА"  ЗА 2016 г. </t>
  </si>
  <si>
    <t>инж. Хълми Амза</t>
  </si>
  <si>
    <t xml:space="preserve">ГОДИШЕН ПЛАН ЗА ПОЛЗВАНЕ НА ДЪРВЕСИНА                                         НА ТП ДГС "НОВИ ПАЗАР"  ЗА 2016 г. </t>
  </si>
  <si>
    <t xml:space="preserve">ГОДИШЕН ПЛАН ЗА ПОЛЗВАНЕ НА ДЪРВЕСИНА                                         НА ТП ДГС "ОМУРТАГ"  ЗА 2016 г. </t>
  </si>
  <si>
    <t>инж. Е. Владимирова-Дариуш</t>
  </si>
  <si>
    <t xml:space="preserve">ГОДИШЕН ПЛАН ЗА ПОЛЗВАНЕ НА ДЪРВЕСИНА                                                         НА ТП ДГС "ПРЕСЛАВ"  ЗА 2016 г. </t>
  </si>
  <si>
    <t>инж. Я. Йорданов</t>
  </si>
  <si>
    <t xml:space="preserve">ГОДИШЕН ПЛАН ЗА ПОЛЗВАНЕ НА ДЪРВЕСИНА                                         НА ТП ДГС "СМЯДОВО"  ЗА 2016 г. </t>
  </si>
  <si>
    <t xml:space="preserve">ГОДИШЕН ПЛАН ЗА ПОЛЗВАНЕ НА ДЪРВЕСИНА                                         НА ТП ДГС "ТЪРГОВИЩЕ"  ЗА 2016 г. </t>
  </si>
  <si>
    <t xml:space="preserve">ГОДИШЕН ПЛАН ЗА ПОЛЗВАНЕ НА ДЪРВЕСИНА                                                     НА ТП ДГС "ШУМЕН"  ЗА 2016 г. </t>
  </si>
  <si>
    <t xml:space="preserve">ГОДИШЕН ПЛАН ЗА ПОЛЗВАНЕ НА ДЪРВЕСИНА                                         НА ТП ДЛС "ПАЛАМАРА"  ЗА 2016 г. </t>
  </si>
  <si>
    <t>инж. Севен Башлъ</t>
  </si>
  <si>
    <t xml:space="preserve">ГОДИШЕН ПЛАН ЗА ПОЛЗВАНЕ НА ДЪРВЕСИНА                                                  НА ТП ДЛС "ЧЕРНИ ЛОМ"  ЗА 2016 г. </t>
  </si>
  <si>
    <t>инж. Гр. Гогов</t>
  </si>
  <si>
    <t>ИНЖ. В.НИНОВ -                             ДИРЕКТОР НА ДП "СИДП"                                         ГР. ШУМЕН</t>
  </si>
  <si>
    <t xml:space="preserve">                              инж. Р. Русев</t>
  </si>
  <si>
    <t>ІV.  ДРУГИ СЕЧИ</t>
  </si>
  <si>
    <t xml:space="preserve">ГОДИШЕН ПЛАН ЗА ПОЛЗВАНЕ НА ДЪРВЕСИНА                                         НА ТП ДГС "ЦОНЕВО"  ЗА 2017 г.  </t>
  </si>
  <si>
    <r>
      <t xml:space="preserve">ОДОБРИЛ: </t>
    </r>
    <r>
      <rPr>
        <sz val="9"/>
        <rFont val="Times New Roman"/>
        <family val="1"/>
      </rPr>
      <t>подписано и заличено</t>
    </r>
  </si>
  <si>
    <t>подписано и заличено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</si>
</sst>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  <numFmt numFmtId="188" formatCode="0.0%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All 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182" fontId="1" fillId="0" borderId="10" xfId="0" applyNumberFormat="1" applyFont="1" applyFill="1" applyBorder="1" applyAlignment="1">
      <alignment/>
    </xf>
    <xf numFmtId="18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8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/>
    </xf>
    <xf numFmtId="182" fontId="5" fillId="34" borderId="10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1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182" fontId="10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182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182" fontId="11" fillId="0" borderId="16" xfId="0" applyNumberFormat="1" applyFont="1" applyFill="1" applyBorder="1" applyAlignment="1">
      <alignment/>
    </xf>
    <xf numFmtId="9" fontId="11" fillId="0" borderId="16" xfId="60" applyFont="1" applyFill="1" applyBorder="1" applyAlignment="1" applyProtection="1">
      <alignment/>
      <protection/>
    </xf>
    <xf numFmtId="182" fontId="11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18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57" applyFont="1">
      <alignment/>
      <protection/>
    </xf>
    <xf numFmtId="182" fontId="10" fillId="0" borderId="10" xfId="0" applyNumberFormat="1" applyFont="1" applyBorder="1" applyAlignment="1">
      <alignment/>
    </xf>
    <xf numFmtId="9" fontId="10" fillId="0" borderId="16" xfId="60" applyFont="1" applyFill="1" applyBorder="1" applyAlignment="1" applyProtection="1">
      <alignment/>
      <protection/>
    </xf>
    <xf numFmtId="182" fontId="10" fillId="0" borderId="1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1" fontId="15" fillId="0" borderId="10" xfId="0" applyNumberFormat="1" applyFont="1" applyBorder="1" applyAlignment="1">
      <alignment/>
    </xf>
    <xf numFmtId="182" fontId="15" fillId="0" borderId="16" xfId="0" applyNumberFormat="1" applyFont="1" applyFill="1" applyBorder="1" applyAlignment="1">
      <alignment/>
    </xf>
    <xf numFmtId="182" fontId="15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182" fontId="15" fillId="0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/>
    </xf>
    <xf numFmtId="182" fontId="16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1" fontId="15" fillId="0" borderId="16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" fontId="15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/>
    </xf>
    <xf numFmtId="182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0" fontId="11" fillId="0" borderId="0" xfId="57" applyFont="1">
      <alignment/>
      <protection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9" fontId="10" fillId="0" borderId="16" xfId="60" applyNumberFormat="1" applyFont="1" applyFill="1" applyBorder="1" applyAlignment="1" applyProtection="1">
      <alignment/>
      <protection/>
    </xf>
    <xf numFmtId="0" fontId="7" fillId="0" borderId="0" xfId="57" applyFont="1" applyAlignment="1">
      <alignment vertical="center"/>
      <protection/>
    </xf>
    <xf numFmtId="182" fontId="11" fillId="0" borderId="10" xfId="0" applyNumberFormat="1" applyFont="1" applyFill="1" applyBorder="1" applyAlignment="1">
      <alignment/>
    </xf>
    <xf numFmtId="9" fontId="11" fillId="0" borderId="16" xfId="65" applyFont="1" applyFill="1" applyBorder="1" applyAlignment="1" applyProtection="1">
      <alignment/>
      <protection/>
    </xf>
    <xf numFmtId="182" fontId="15" fillId="0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9" fontId="11" fillId="0" borderId="18" xfId="65" applyFont="1" applyFill="1" applyBorder="1" applyAlignment="1" applyProtection="1">
      <alignment/>
      <protection/>
    </xf>
    <xf numFmtId="0" fontId="11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1" fillId="0" borderId="18" xfId="0" applyFont="1" applyFill="1" applyBorder="1" applyAlignment="1">
      <alignment/>
    </xf>
    <xf numFmtId="1" fontId="11" fillId="0" borderId="19" xfId="0" applyNumberFormat="1" applyFont="1" applyBorder="1" applyAlignment="1">
      <alignment/>
    </xf>
    <xf numFmtId="0" fontId="11" fillId="0" borderId="20" xfId="0" applyFont="1" applyFill="1" applyBorder="1" applyAlignment="1">
      <alignment/>
    </xf>
    <xf numFmtId="9" fontId="11" fillId="0" borderId="20" xfId="60" applyFont="1" applyFill="1" applyBorder="1" applyAlignment="1" applyProtection="1">
      <alignment/>
      <protection/>
    </xf>
    <xf numFmtId="1" fontId="10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0" fontId="11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9" fontId="11" fillId="33" borderId="10" xfId="60" applyFont="1" applyFill="1" applyBorder="1" applyAlignment="1">
      <alignment/>
    </xf>
    <xf numFmtId="0" fontId="11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82" fontId="11" fillId="33" borderId="10" xfId="0" applyNumberFormat="1" applyFont="1" applyFill="1" applyBorder="1" applyAlignment="1">
      <alignment/>
    </xf>
    <xf numFmtId="182" fontId="19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182" fontId="15" fillId="33" borderId="10" xfId="0" applyNumberFormat="1" applyFont="1" applyFill="1" applyBorder="1" applyAlignment="1">
      <alignment/>
    </xf>
    <xf numFmtId="9" fontId="2" fillId="0" borderId="16" xfId="60" applyFont="1" applyFill="1" applyBorder="1" applyAlignment="1" applyProtection="1">
      <alignment/>
      <protection/>
    </xf>
    <xf numFmtId="9" fontId="1" fillId="0" borderId="16" xfId="60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5" fillId="33" borderId="10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 wrapText="1"/>
      <protection/>
    </xf>
    <xf numFmtId="0" fontId="7" fillId="0" borderId="0" xfId="57" applyFont="1" applyFill="1" applyAlignment="1" quotePrefix="1">
      <alignment horizontal="center" vertical="center" wrapText="1"/>
      <protection/>
    </xf>
    <xf numFmtId="0" fontId="15" fillId="0" borderId="22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13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Процент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21.57421875" style="0" customWidth="1"/>
    <col min="2" max="2" width="7.28125" style="0" customWidth="1"/>
    <col min="9" max="9" width="8.8515625" style="39" customWidth="1"/>
  </cols>
  <sheetData>
    <row r="1" spans="1:9" ht="24" customHeight="1">
      <c r="A1" s="194" t="s">
        <v>104</v>
      </c>
      <c r="B1" s="195"/>
      <c r="C1" s="195"/>
      <c r="D1" s="195"/>
      <c r="E1" s="195"/>
      <c r="F1" s="195"/>
      <c r="G1" s="195"/>
      <c r="H1" s="195"/>
      <c r="I1" s="195"/>
    </row>
    <row r="2" ht="6.75" customHeight="1"/>
    <row r="3" spans="1:9" ht="62.25" customHeight="1">
      <c r="A3" s="40" t="s">
        <v>0</v>
      </c>
      <c r="B3" s="40" t="s">
        <v>7</v>
      </c>
      <c r="C3" s="40" t="s">
        <v>8</v>
      </c>
      <c r="D3" s="41" t="s">
        <v>42</v>
      </c>
      <c r="E3" s="40" t="s">
        <v>9</v>
      </c>
      <c r="F3" s="40" t="s">
        <v>10</v>
      </c>
      <c r="G3" s="40" t="s">
        <v>11</v>
      </c>
      <c r="H3" s="40" t="s">
        <v>12</v>
      </c>
      <c r="I3" s="42" t="s">
        <v>43</v>
      </c>
    </row>
    <row r="4" spans="1:9" s="55" customFormat="1" ht="11.25">
      <c r="A4" s="53"/>
      <c r="B4" s="53" t="s">
        <v>13</v>
      </c>
      <c r="C4" s="53" t="s">
        <v>14</v>
      </c>
      <c r="D4" s="53" t="s">
        <v>44</v>
      </c>
      <c r="E4" s="53" t="s">
        <v>14</v>
      </c>
      <c r="F4" s="53" t="s">
        <v>14</v>
      </c>
      <c r="G4" s="53" t="s">
        <v>14</v>
      </c>
      <c r="H4" s="53" t="s">
        <v>14</v>
      </c>
      <c r="I4" s="54"/>
    </row>
    <row r="5" spans="1:9" ht="12.75">
      <c r="A5" s="188" t="s">
        <v>45</v>
      </c>
      <c r="B5" s="189"/>
      <c r="C5" s="189"/>
      <c r="D5" s="189"/>
      <c r="E5" s="189"/>
      <c r="F5" s="189"/>
      <c r="G5" s="189"/>
      <c r="H5" s="189"/>
      <c r="I5" s="190"/>
    </row>
    <row r="6" spans="1:9" ht="12.75" hidden="1">
      <c r="A6" s="140"/>
      <c r="B6" s="140"/>
      <c r="C6" s="140"/>
      <c r="D6" s="141"/>
      <c r="E6" s="140"/>
      <c r="F6" s="140"/>
      <c r="G6" s="140"/>
      <c r="H6" s="140"/>
      <c r="I6" s="140"/>
    </row>
    <row r="7" spans="1:10" ht="12.75">
      <c r="A7" s="43" t="s">
        <v>22</v>
      </c>
      <c r="B7" s="47">
        <f aca="true" t="shared" si="0" ref="B7:H8">B10+B40</f>
        <v>16579.9</v>
      </c>
      <c r="C7" s="48">
        <f t="shared" si="0"/>
        <v>769060</v>
      </c>
      <c r="D7" s="48">
        <f t="shared" si="0"/>
        <v>643852</v>
      </c>
      <c r="E7" s="48">
        <f t="shared" si="0"/>
        <v>69161</v>
      </c>
      <c r="F7" s="48">
        <f t="shared" si="0"/>
        <v>131440</v>
      </c>
      <c r="G7" s="48">
        <f t="shared" si="0"/>
        <v>48812</v>
      </c>
      <c r="H7" s="48">
        <f t="shared" si="0"/>
        <v>394439</v>
      </c>
      <c r="I7" s="44">
        <v>0</v>
      </c>
      <c r="J7" s="57"/>
    </row>
    <row r="8" spans="1:9" ht="12.75">
      <c r="A8" s="49" t="s">
        <v>46</v>
      </c>
      <c r="B8" s="50">
        <f t="shared" si="0"/>
        <v>1251.2</v>
      </c>
      <c r="C8" s="51">
        <f t="shared" si="0"/>
        <v>41560</v>
      </c>
      <c r="D8" s="51">
        <f t="shared" si="0"/>
        <v>35505</v>
      </c>
      <c r="E8" s="51">
        <f t="shared" si="0"/>
        <v>4014</v>
      </c>
      <c r="F8" s="51">
        <f t="shared" si="0"/>
        <v>3509</v>
      </c>
      <c r="G8" s="51">
        <f t="shared" si="0"/>
        <v>2692</v>
      </c>
      <c r="H8" s="51">
        <f t="shared" si="0"/>
        <v>25290</v>
      </c>
      <c r="I8" s="52">
        <f>D8/D7%</f>
        <v>5.5144660574169215</v>
      </c>
    </row>
    <row r="9" spans="1:9" ht="15" customHeight="1" hidden="1">
      <c r="A9" s="191" t="s">
        <v>47</v>
      </c>
      <c r="B9" s="192"/>
      <c r="C9" s="192"/>
      <c r="D9" s="192"/>
      <c r="E9" s="192"/>
      <c r="F9" s="192"/>
      <c r="G9" s="192"/>
      <c r="H9" s="192"/>
      <c r="I9" s="193"/>
    </row>
    <row r="10" spans="1:9" ht="12.75" hidden="1">
      <c r="A10" s="43" t="s">
        <v>22</v>
      </c>
      <c r="B10" s="47">
        <f>B13+B16+B19+B22+B25+B28+B31+B34+B37</f>
        <v>7841.800000000001</v>
      </c>
      <c r="C10" s="48">
        <f aca="true" t="shared" si="1" ref="C10:H10">C13+C16+C19+C22+C25+C28+C31+C34+C37</f>
        <v>356675</v>
      </c>
      <c r="D10" s="48">
        <f>D13+D16+D19+D22+D25+D28+D31+D34+D37</f>
        <v>296557</v>
      </c>
      <c r="E10" s="48">
        <f t="shared" si="1"/>
        <v>28026</v>
      </c>
      <c r="F10" s="48">
        <f t="shared" si="1"/>
        <v>54965</v>
      </c>
      <c r="G10" s="48">
        <f t="shared" si="1"/>
        <v>20321</v>
      </c>
      <c r="H10" s="48">
        <f t="shared" si="1"/>
        <v>193245</v>
      </c>
      <c r="I10" s="44">
        <v>0</v>
      </c>
    </row>
    <row r="11" spans="1:9" ht="12.75" hidden="1">
      <c r="A11" s="43" t="s">
        <v>46</v>
      </c>
      <c r="B11" s="47">
        <f>B14+B17+B20+B23+B26+B29+B32+B35+B38</f>
        <v>1251.2</v>
      </c>
      <c r="C11" s="48">
        <f>C14+C17+C20+C23+C26+C29+C32+C35+C38</f>
        <v>41560</v>
      </c>
      <c r="D11" s="48">
        <f>D14+D17+D20+D23+D26+D29+D32+D35+D38</f>
        <v>35505</v>
      </c>
      <c r="E11" s="48">
        <f>E14+E17+E20+E23+E26+E29+E32+E35+E38</f>
        <v>4014</v>
      </c>
      <c r="F11" s="48">
        <f>F14+F17+F20+F23+F26+F29+F32+F35+F38</f>
        <v>3509</v>
      </c>
      <c r="G11" s="48">
        <f>G14+G17+G20+G23+G26+G29+G32+G35+G38</f>
        <v>2692</v>
      </c>
      <c r="H11" s="48">
        <f>H14+H17+H20+H23+H26+H29+H32+H35+H38</f>
        <v>25290</v>
      </c>
      <c r="I11" s="44">
        <f>D11/D10%</f>
        <v>11.972403281662546</v>
      </c>
    </row>
    <row r="12" spans="1:9" ht="12.75">
      <c r="A12" s="43" t="s">
        <v>48</v>
      </c>
      <c r="B12" s="36"/>
      <c r="C12" s="36"/>
      <c r="D12" s="141"/>
      <c r="E12" s="36"/>
      <c r="F12" s="36"/>
      <c r="G12" s="36"/>
      <c r="H12" s="36"/>
      <c r="I12" s="45"/>
    </row>
    <row r="13" spans="1:9" ht="12.75">
      <c r="A13" s="36" t="s">
        <v>22</v>
      </c>
      <c r="B13" s="38">
        <f>Varna!B9</f>
        <v>877.6000000000001</v>
      </c>
      <c r="C13" s="46">
        <f>Varna!C9</f>
        <v>40160</v>
      </c>
      <c r="D13" s="48">
        <f>Varna!D9</f>
        <v>34438</v>
      </c>
      <c r="E13" s="46">
        <f>Varna!E9</f>
        <v>2732</v>
      </c>
      <c r="F13" s="46">
        <f>Varna!F9</f>
        <v>10134</v>
      </c>
      <c r="G13" s="46">
        <f>Varna!G9</f>
        <v>2149</v>
      </c>
      <c r="H13" s="46">
        <f>Varna!H9</f>
        <v>19423</v>
      </c>
      <c r="I13" s="45"/>
    </row>
    <row r="14" spans="1:9" ht="12.75">
      <c r="A14" s="36" t="s">
        <v>46</v>
      </c>
      <c r="B14" s="38">
        <f>Varna!B10</f>
        <v>0</v>
      </c>
      <c r="C14" s="46">
        <f>Varna!C10</f>
        <v>0</v>
      </c>
      <c r="D14" s="46">
        <f>Varna!D10</f>
        <v>0</v>
      </c>
      <c r="E14" s="46">
        <f>Varna!E10</f>
        <v>0</v>
      </c>
      <c r="F14" s="46">
        <f>Varna!F10</f>
        <v>0</v>
      </c>
      <c r="G14" s="46">
        <f>Varna!G10</f>
        <v>0</v>
      </c>
      <c r="H14" s="46">
        <f>Varna!H10</f>
        <v>0</v>
      </c>
      <c r="I14" s="44">
        <f>D14/D13%</f>
        <v>0</v>
      </c>
    </row>
    <row r="15" spans="1:9" ht="12.75">
      <c r="A15" s="43" t="s">
        <v>49</v>
      </c>
      <c r="B15" s="36"/>
      <c r="C15" s="36"/>
      <c r="D15" s="141"/>
      <c r="E15" s="36"/>
      <c r="F15" s="36"/>
      <c r="G15" s="36"/>
      <c r="H15" s="36"/>
      <c r="I15" s="44"/>
    </row>
    <row r="16" spans="1:9" ht="12.75">
      <c r="A16" s="36" t="s">
        <v>22</v>
      </c>
      <c r="B16" s="36">
        <f>Provadia!B9</f>
        <v>529.6</v>
      </c>
      <c r="C16" s="36">
        <f>Provadia!C9</f>
        <v>26080</v>
      </c>
      <c r="D16" s="43">
        <f>Provadia!D9</f>
        <v>19958</v>
      </c>
      <c r="E16" s="36">
        <f>Provadia!E9</f>
        <v>571</v>
      </c>
      <c r="F16" s="36">
        <f>Provadia!F9</f>
        <v>4706</v>
      </c>
      <c r="G16" s="36">
        <f>Provadia!G9</f>
        <v>2312</v>
      </c>
      <c r="H16" s="36">
        <f>Provadia!H9</f>
        <v>12369</v>
      </c>
      <c r="I16" s="44"/>
    </row>
    <row r="17" spans="1:9" ht="12.75">
      <c r="A17" s="36" t="s">
        <v>46</v>
      </c>
      <c r="B17" s="36">
        <f>Provadia!B10</f>
        <v>0</v>
      </c>
      <c r="C17" s="36">
        <f>Provadia!C10</f>
        <v>0</v>
      </c>
      <c r="D17" s="36">
        <f>Provadia!D10</f>
        <v>0</v>
      </c>
      <c r="E17" s="36">
        <f>Provadia!E10</f>
        <v>0</v>
      </c>
      <c r="F17" s="36">
        <f>Provadia!F10</f>
        <v>0</v>
      </c>
      <c r="G17" s="36">
        <f>Provadia!G10</f>
        <v>0</v>
      </c>
      <c r="H17" s="36">
        <f>Provadia!H10</f>
        <v>0</v>
      </c>
      <c r="I17" s="44">
        <f>D17/D16%</f>
        <v>0</v>
      </c>
    </row>
    <row r="18" spans="1:9" ht="12.75">
      <c r="A18" s="43" t="s">
        <v>50</v>
      </c>
      <c r="B18" s="36"/>
      <c r="C18" s="36"/>
      <c r="D18" s="141"/>
      <c r="E18" s="36"/>
      <c r="F18" s="36"/>
      <c r="G18" s="36"/>
      <c r="H18" s="36"/>
      <c r="I18" s="44"/>
    </row>
    <row r="19" spans="1:9" ht="12.75">
      <c r="A19" s="36" t="s">
        <v>22</v>
      </c>
      <c r="B19" s="36">
        <f>Suvorovo!B9</f>
        <v>639.8000000000001</v>
      </c>
      <c r="C19" s="36">
        <f>Suvorovo!C9</f>
        <v>29815</v>
      </c>
      <c r="D19" s="43">
        <f>Suvorovo!D9</f>
        <v>22631</v>
      </c>
      <c r="E19" s="36">
        <f>Suvorovo!E9</f>
        <v>260</v>
      </c>
      <c r="F19" s="36">
        <f>Suvorovo!F9</f>
        <v>4196</v>
      </c>
      <c r="G19" s="36">
        <f>Suvorovo!G9</f>
        <v>3864</v>
      </c>
      <c r="H19" s="36">
        <f>Suvorovo!H9</f>
        <v>14311</v>
      </c>
      <c r="I19" s="44"/>
    </row>
    <row r="20" spans="1:9" ht="12.75">
      <c r="A20" s="36" t="s">
        <v>46</v>
      </c>
      <c r="B20" s="36">
        <f>Suvorovo!B10</f>
        <v>0</v>
      </c>
      <c r="C20" s="36">
        <f>Suvorovo!C10</f>
        <v>0</v>
      </c>
      <c r="D20" s="36">
        <f>Suvorovo!D10</f>
        <v>0</v>
      </c>
      <c r="E20" s="36">
        <f>Suvorovo!E10</f>
        <v>0</v>
      </c>
      <c r="F20" s="36">
        <f>Suvorovo!F10</f>
        <v>0</v>
      </c>
      <c r="G20" s="36">
        <f>Suvorovo!G10</f>
        <v>0</v>
      </c>
      <c r="H20" s="36">
        <f>Suvorovo!H10</f>
        <v>0</v>
      </c>
      <c r="I20" s="44">
        <f>D20/D19%</f>
        <v>0</v>
      </c>
    </row>
    <row r="21" spans="1:9" ht="12.75">
      <c r="A21" s="43" t="s">
        <v>51</v>
      </c>
      <c r="B21" s="36"/>
      <c r="C21" s="36"/>
      <c r="D21" s="141"/>
      <c r="E21" s="36"/>
      <c r="F21" s="36"/>
      <c r="G21" s="36"/>
      <c r="H21" s="36"/>
      <c r="I21" s="44"/>
    </row>
    <row r="22" spans="1:9" ht="12.75">
      <c r="A22" s="36" t="s">
        <v>22</v>
      </c>
      <c r="B22" s="36">
        <f>Tsonevo!B9</f>
        <v>887.5999999999999</v>
      </c>
      <c r="C22" s="36">
        <f>Tsonevo!C9</f>
        <v>40255</v>
      </c>
      <c r="D22" s="43">
        <f>Tsonevo!D9</f>
        <v>34831</v>
      </c>
      <c r="E22" s="36">
        <f>Tsonevo!E9</f>
        <v>4240</v>
      </c>
      <c r="F22" s="36">
        <f>Tsonevo!F9</f>
        <v>3907</v>
      </c>
      <c r="G22" s="36">
        <f>Tsonevo!G9</f>
        <v>3244</v>
      </c>
      <c r="H22" s="36">
        <f>Tsonevo!H9</f>
        <v>23440</v>
      </c>
      <c r="I22" s="44"/>
    </row>
    <row r="23" spans="1:9" ht="12.75">
      <c r="A23" s="36" t="s">
        <v>46</v>
      </c>
      <c r="B23" s="36">
        <f>Tsonevo!B10</f>
        <v>1251.2</v>
      </c>
      <c r="C23" s="36">
        <f>Tsonevo!C10</f>
        <v>41560</v>
      </c>
      <c r="D23" s="36">
        <f>Tsonevo!D10</f>
        <v>35505</v>
      </c>
      <c r="E23" s="36">
        <f>Tsonevo!E10</f>
        <v>4014</v>
      </c>
      <c r="F23" s="36">
        <f>Tsonevo!F10</f>
        <v>3509</v>
      </c>
      <c r="G23" s="36">
        <f>Tsonevo!G10</f>
        <v>2692</v>
      </c>
      <c r="H23" s="36">
        <f>Tsonevo!H10</f>
        <v>25290</v>
      </c>
      <c r="I23" s="44">
        <f>D23/D22%</f>
        <v>101.93505785076512</v>
      </c>
    </row>
    <row r="24" spans="1:9" ht="12.75">
      <c r="A24" s="161" t="s">
        <v>52</v>
      </c>
      <c r="B24" s="36"/>
      <c r="C24" s="36"/>
      <c r="D24" s="141"/>
      <c r="E24" s="36"/>
      <c r="F24" s="36"/>
      <c r="G24" s="36"/>
      <c r="H24" s="36"/>
      <c r="I24" s="44"/>
    </row>
    <row r="25" spans="1:9" ht="12.75">
      <c r="A25" s="36" t="s">
        <v>22</v>
      </c>
      <c r="B25" s="36">
        <f>Sherba!B9</f>
        <v>1885.7000000000003</v>
      </c>
      <c r="C25" s="36">
        <f>Sherba!C9</f>
        <v>81720</v>
      </c>
      <c r="D25" s="43">
        <f>Sherba!D9</f>
        <v>70473</v>
      </c>
      <c r="E25" s="36">
        <f>Sherba!E9</f>
        <v>16781</v>
      </c>
      <c r="F25" s="36">
        <f>Sherba!F9</f>
        <v>12557</v>
      </c>
      <c r="G25" s="36">
        <f>Sherba!G9</f>
        <v>2575</v>
      </c>
      <c r="H25" s="36">
        <f>Sherba!H9</f>
        <v>38560</v>
      </c>
      <c r="I25" s="44"/>
    </row>
    <row r="26" spans="1:9" ht="12.75">
      <c r="A26" s="36" t="s">
        <v>46</v>
      </c>
      <c r="B26" s="38">
        <f>Sherba!B10</f>
        <v>0</v>
      </c>
      <c r="C26" s="46">
        <f>Sherba!C10</f>
        <v>0</v>
      </c>
      <c r="D26" s="46">
        <f>Sherba!D10</f>
        <v>0</v>
      </c>
      <c r="E26" s="46">
        <f>Sherba!E10</f>
        <v>0</v>
      </c>
      <c r="F26" s="46">
        <f>Sherba!F10</f>
        <v>0</v>
      </c>
      <c r="G26" s="46">
        <f>Sherba!G10</f>
        <v>0</v>
      </c>
      <c r="H26" s="46">
        <f>Sherba!H10</f>
        <v>0</v>
      </c>
      <c r="I26" s="44">
        <f>D26/D25%</f>
        <v>0</v>
      </c>
    </row>
    <row r="27" spans="1:9" ht="12.75">
      <c r="A27" s="43" t="s">
        <v>63</v>
      </c>
      <c r="B27" s="36"/>
      <c r="C27" s="36"/>
      <c r="D27" s="141"/>
      <c r="E27" s="36"/>
      <c r="F27" s="36"/>
      <c r="G27" s="36"/>
      <c r="H27" s="36"/>
      <c r="I27" s="44"/>
    </row>
    <row r="28" spans="1:9" ht="12.75">
      <c r="A28" s="36" t="s">
        <v>22</v>
      </c>
      <c r="B28" s="36">
        <f>'General Toshevo'!B9</f>
        <v>721.4</v>
      </c>
      <c r="C28" s="46">
        <f>'General Toshevo'!C9</f>
        <v>35445</v>
      </c>
      <c r="D28" s="48">
        <f>'General Toshevo'!D9</f>
        <v>28177</v>
      </c>
      <c r="E28" s="46">
        <f>'General Toshevo'!E9</f>
        <v>803</v>
      </c>
      <c r="F28" s="46">
        <f>'General Toshevo'!F9</f>
        <v>3733</v>
      </c>
      <c r="G28" s="46">
        <f>'General Toshevo'!G9</f>
        <v>1753</v>
      </c>
      <c r="H28" s="46">
        <f>'General Toshevo'!H9</f>
        <v>21888</v>
      </c>
      <c r="I28" s="44"/>
    </row>
    <row r="29" spans="1:9" ht="12.75">
      <c r="A29" s="36" t="s">
        <v>46</v>
      </c>
      <c r="B29" s="38">
        <f>'General Toshevo'!B10</f>
        <v>0</v>
      </c>
      <c r="C29" s="46">
        <f>'General Toshevo'!C10</f>
        <v>0</v>
      </c>
      <c r="D29" s="46">
        <f>'General Toshevo'!D10</f>
        <v>0</v>
      </c>
      <c r="E29" s="46">
        <f>'General Toshevo'!E10</f>
        <v>0</v>
      </c>
      <c r="F29" s="46">
        <f>'General Toshevo'!F10</f>
        <v>0</v>
      </c>
      <c r="G29" s="46">
        <f>'General Toshevo'!G10</f>
        <v>0</v>
      </c>
      <c r="H29" s="46">
        <f>'General Toshevo'!H10</f>
        <v>0</v>
      </c>
      <c r="I29" s="44">
        <f>D29/D28%</f>
        <v>0</v>
      </c>
    </row>
    <row r="30" spans="1:9" ht="12.75">
      <c r="A30" s="43" t="s">
        <v>53</v>
      </c>
      <c r="B30" s="36"/>
      <c r="C30" s="36"/>
      <c r="D30" s="141"/>
      <c r="E30" s="36"/>
      <c r="F30" s="36"/>
      <c r="G30" s="36"/>
      <c r="H30" s="36"/>
      <c r="I30" s="44"/>
    </row>
    <row r="31" spans="1:9" ht="12.75">
      <c r="A31" s="36" t="s">
        <v>22</v>
      </c>
      <c r="B31" s="36">
        <f>Dobrich!B9</f>
        <v>896.8000000000002</v>
      </c>
      <c r="C31" s="36">
        <f>Dobrich!C9</f>
        <v>43265</v>
      </c>
      <c r="D31" s="43">
        <f>Dobrich!D9</f>
        <v>36017</v>
      </c>
      <c r="E31" s="36">
        <f>Dobrich!E9</f>
        <v>979</v>
      </c>
      <c r="F31" s="36">
        <f>Dobrich!F9</f>
        <v>5412</v>
      </c>
      <c r="G31" s="36">
        <f>Dobrich!G9</f>
        <v>855</v>
      </c>
      <c r="H31" s="36">
        <f>Dobrich!H9</f>
        <v>28771</v>
      </c>
      <c r="I31" s="44"/>
    </row>
    <row r="32" spans="1:9" ht="12.75">
      <c r="A32" s="36" t="s">
        <v>46</v>
      </c>
      <c r="B32" s="36">
        <f>Dobrich!B10</f>
        <v>0</v>
      </c>
      <c r="C32" s="36">
        <f>Dobrich!C10</f>
        <v>0</v>
      </c>
      <c r="D32" s="36">
        <f>Dobrich!D10</f>
        <v>0</v>
      </c>
      <c r="E32" s="36">
        <f>Dobrich!E10</f>
        <v>0</v>
      </c>
      <c r="F32" s="36">
        <f>Dobrich!F10</f>
        <v>0</v>
      </c>
      <c r="G32" s="36">
        <f>Dobrich!G10</f>
        <v>0</v>
      </c>
      <c r="H32" s="36">
        <f>Dobrich!H10</f>
        <v>0</v>
      </c>
      <c r="I32" s="44">
        <f>D32/D31%</f>
        <v>0</v>
      </c>
    </row>
    <row r="33" spans="1:9" ht="12.75">
      <c r="A33" s="43" t="s">
        <v>54</v>
      </c>
      <c r="B33" s="36"/>
      <c r="C33" s="36"/>
      <c r="D33" s="141"/>
      <c r="E33" s="36"/>
      <c r="F33" s="36"/>
      <c r="G33" s="36"/>
      <c r="H33" s="36"/>
      <c r="I33" s="44"/>
    </row>
    <row r="34" spans="1:9" ht="12.75">
      <c r="A34" s="36" t="s">
        <v>22</v>
      </c>
      <c r="B34" s="38">
        <f>Balchik!B9</f>
        <v>630.3</v>
      </c>
      <c r="C34" s="36">
        <f>Balchik!C9</f>
        <v>26885</v>
      </c>
      <c r="D34" s="43">
        <f>Balchik!D9</f>
        <v>22409</v>
      </c>
      <c r="E34" s="36">
        <f>Balchik!E9</f>
        <v>551</v>
      </c>
      <c r="F34" s="36">
        <f>Balchik!F9</f>
        <v>3527</v>
      </c>
      <c r="G34" s="36">
        <f>Balchik!G9</f>
        <v>1275</v>
      </c>
      <c r="H34" s="36">
        <f>Balchik!H9</f>
        <v>17056</v>
      </c>
      <c r="I34" s="44"/>
    </row>
    <row r="35" spans="1:9" ht="12.75">
      <c r="A35" s="36" t="s">
        <v>46</v>
      </c>
      <c r="B35" s="36">
        <f>Balchik!B10</f>
        <v>0</v>
      </c>
      <c r="C35" s="36">
        <f>Balchik!C10</f>
        <v>0</v>
      </c>
      <c r="D35" s="36">
        <f>Balchik!D10</f>
        <v>0</v>
      </c>
      <c r="E35" s="36">
        <f>Balchik!E10</f>
        <v>0</v>
      </c>
      <c r="F35" s="36">
        <f>Balchik!F10</f>
        <v>0</v>
      </c>
      <c r="G35" s="36">
        <f>Balchik!G10</f>
        <v>0</v>
      </c>
      <c r="H35" s="36">
        <f>Balchik!H10</f>
        <v>0</v>
      </c>
      <c r="I35" s="44">
        <f>D35/D34%</f>
        <v>0</v>
      </c>
    </row>
    <row r="36" spans="1:9" ht="12.75">
      <c r="A36" s="161" t="s">
        <v>55</v>
      </c>
      <c r="B36" s="36"/>
      <c r="C36" s="36"/>
      <c r="D36" s="141"/>
      <c r="E36" s="36"/>
      <c r="F36" s="36"/>
      <c r="G36" s="36"/>
      <c r="H36" s="36"/>
      <c r="I36" s="44"/>
    </row>
    <row r="37" spans="1:9" ht="12.75">
      <c r="A37" s="36" t="s">
        <v>22</v>
      </c>
      <c r="B37" s="38">
        <f>Tervel!B9</f>
        <v>773</v>
      </c>
      <c r="C37" s="36">
        <f>Tervel!C9</f>
        <v>33050</v>
      </c>
      <c r="D37" s="43">
        <f>Tervel!D9</f>
        <v>27623</v>
      </c>
      <c r="E37" s="36">
        <f>Tervel!E9</f>
        <v>1109</v>
      </c>
      <c r="F37" s="36">
        <f>Tervel!F9</f>
        <v>6793</v>
      </c>
      <c r="G37" s="36">
        <f>Tervel!G9</f>
        <v>2294</v>
      </c>
      <c r="H37" s="36">
        <f>Tervel!H9</f>
        <v>17427</v>
      </c>
      <c r="I37" s="44"/>
    </row>
    <row r="38" spans="1:9" ht="12.75">
      <c r="A38" s="36" t="s">
        <v>46</v>
      </c>
      <c r="B38" s="36">
        <f>Tervel!B10</f>
        <v>0</v>
      </c>
      <c r="C38" s="36">
        <f>Tervel!C10</f>
        <v>0</v>
      </c>
      <c r="D38" s="36">
        <f>Tervel!D10</f>
        <v>0</v>
      </c>
      <c r="E38" s="36">
        <f>Tervel!E10</f>
        <v>0</v>
      </c>
      <c r="F38" s="36">
        <f>Tervel!F10</f>
        <v>0</v>
      </c>
      <c r="G38" s="36">
        <f>Tervel!G10</f>
        <v>0</v>
      </c>
      <c r="H38" s="36">
        <f>Tervel!H10</f>
        <v>0</v>
      </c>
      <c r="I38" s="44">
        <f>D38/D37%</f>
        <v>0</v>
      </c>
    </row>
    <row r="39" spans="1:9" ht="12.75" hidden="1">
      <c r="A39" s="191" t="s">
        <v>56</v>
      </c>
      <c r="B39" s="192"/>
      <c r="C39" s="192"/>
      <c r="D39" s="192"/>
      <c r="E39" s="192"/>
      <c r="F39" s="192"/>
      <c r="G39" s="192"/>
      <c r="H39" s="192"/>
      <c r="I39" s="193"/>
    </row>
    <row r="40" spans="1:9" ht="12.75" hidden="1">
      <c r="A40" s="43" t="s">
        <v>22</v>
      </c>
      <c r="B40" s="47">
        <f>B43+B46+B49+B52+B55+B58+B61+B64+B67</f>
        <v>8738.1</v>
      </c>
      <c r="C40" s="48">
        <f aca="true" t="shared" si="2" ref="C40:H40">C43+C46+C49+C52+C55+C58+C61+C64+C67</f>
        <v>412385</v>
      </c>
      <c r="D40" s="48">
        <f t="shared" si="2"/>
        <v>347295</v>
      </c>
      <c r="E40" s="48">
        <f t="shared" si="2"/>
        <v>41135</v>
      </c>
      <c r="F40" s="48">
        <f t="shared" si="2"/>
        <v>76475</v>
      </c>
      <c r="G40" s="48">
        <f t="shared" si="2"/>
        <v>28491</v>
      </c>
      <c r="H40" s="48">
        <f t="shared" si="2"/>
        <v>201194</v>
      </c>
      <c r="I40" s="44"/>
    </row>
    <row r="41" spans="1:9" ht="12.75" hidden="1">
      <c r="A41" s="43" t="s">
        <v>46</v>
      </c>
      <c r="B41" s="47">
        <f>B44+B47+B50+B53+B56+B59+B62+B65+B68</f>
        <v>0</v>
      </c>
      <c r="C41" s="48">
        <f aca="true" t="shared" si="3" ref="C41:H41">C44+C47+C50+C53+C56+C59+C62+C65+C68</f>
        <v>0</v>
      </c>
      <c r="D41" s="48">
        <f t="shared" si="3"/>
        <v>0</v>
      </c>
      <c r="E41" s="48">
        <f t="shared" si="3"/>
        <v>0</v>
      </c>
      <c r="F41" s="48">
        <f t="shared" si="3"/>
        <v>0</v>
      </c>
      <c r="G41" s="48">
        <f t="shared" si="3"/>
        <v>0</v>
      </c>
      <c r="H41" s="48">
        <f t="shared" si="3"/>
        <v>0</v>
      </c>
      <c r="I41" s="45">
        <f>D41/D40%</f>
        <v>0</v>
      </c>
    </row>
    <row r="42" spans="1:9" ht="12.75">
      <c r="A42" s="43" t="s">
        <v>57</v>
      </c>
      <c r="B42" s="36"/>
      <c r="C42" s="36"/>
      <c r="D42" s="141"/>
      <c r="E42" s="36"/>
      <c r="F42" s="36"/>
      <c r="G42" s="36"/>
      <c r="H42" s="36"/>
      <c r="I42" s="45"/>
    </row>
    <row r="43" spans="1:9" ht="12.75">
      <c r="A43" s="36" t="s">
        <v>22</v>
      </c>
      <c r="B43" s="36">
        <f>Varbitsa!B9</f>
        <v>1306.8000000000002</v>
      </c>
      <c r="C43" s="36">
        <f>Varbitsa!C9</f>
        <v>57920</v>
      </c>
      <c r="D43" s="43">
        <f>Varbitsa!D9</f>
        <v>48019</v>
      </c>
      <c r="E43" s="36">
        <f>Varbitsa!E9</f>
        <v>11983</v>
      </c>
      <c r="F43" s="36">
        <f>Varbitsa!F9</f>
        <v>4633</v>
      </c>
      <c r="G43" s="36">
        <f>Varbitsa!G9</f>
        <v>2288</v>
      </c>
      <c r="H43" s="36">
        <f>Varbitsa!H9</f>
        <v>29115</v>
      </c>
      <c r="I43" s="45"/>
    </row>
    <row r="44" spans="1:9" ht="12.75">
      <c r="A44" s="36" t="s">
        <v>46</v>
      </c>
      <c r="B44" s="36">
        <f>Varbitsa!B10</f>
        <v>0</v>
      </c>
      <c r="C44" s="36">
        <f>Varbitsa!C10</f>
        <v>0</v>
      </c>
      <c r="D44" s="36">
        <f>Varbitsa!D10</f>
        <v>0</v>
      </c>
      <c r="E44" s="36">
        <f>Varbitsa!E10</f>
        <v>0</v>
      </c>
      <c r="F44" s="36">
        <f>Varbitsa!F10</f>
        <v>0</v>
      </c>
      <c r="G44" s="36">
        <f>Varbitsa!G10</f>
        <v>0</v>
      </c>
      <c r="H44" s="36">
        <f>Varbitsa!H10</f>
        <v>0</v>
      </c>
      <c r="I44" s="44">
        <f>D44/D43%</f>
        <v>0</v>
      </c>
    </row>
    <row r="45" spans="1:9" ht="12.75">
      <c r="A45" s="43" t="s">
        <v>58</v>
      </c>
      <c r="B45" s="36"/>
      <c r="C45" s="36"/>
      <c r="D45" s="141"/>
      <c r="E45" s="36"/>
      <c r="F45" s="36"/>
      <c r="G45" s="36"/>
      <c r="H45" s="36"/>
      <c r="I45" s="44"/>
    </row>
    <row r="46" spans="1:9" ht="12.75">
      <c r="A46" s="36" t="s">
        <v>22</v>
      </c>
      <c r="B46" s="38">
        <f>Preslav!B9</f>
        <v>788.1</v>
      </c>
      <c r="C46" s="36">
        <f>Preslav!C9</f>
        <v>50440</v>
      </c>
      <c r="D46" s="43">
        <f>Preslav!D9</f>
        <v>38614</v>
      </c>
      <c r="E46" s="36">
        <f>Preslav!E9</f>
        <v>5667</v>
      </c>
      <c r="F46" s="36">
        <f>Preslav!F9</f>
        <v>9353</v>
      </c>
      <c r="G46" s="36">
        <f>Preslav!G9</f>
        <v>5507</v>
      </c>
      <c r="H46" s="36">
        <f>Preslav!H9</f>
        <v>18087</v>
      </c>
      <c r="I46" s="44"/>
    </row>
    <row r="47" spans="1:9" ht="12.75">
      <c r="A47" s="36" t="s">
        <v>46</v>
      </c>
      <c r="B47" s="36">
        <f>Preslav!B10</f>
        <v>0</v>
      </c>
      <c r="C47" s="36">
        <f>Preslav!C10</f>
        <v>0</v>
      </c>
      <c r="D47" s="36">
        <f>Preslav!D10</f>
        <v>0</v>
      </c>
      <c r="E47" s="36">
        <f>Preslav!E10</f>
        <v>0</v>
      </c>
      <c r="F47" s="36">
        <f>Preslav!F10</f>
        <v>0</v>
      </c>
      <c r="G47" s="36">
        <f>Preslav!G10</f>
        <v>0</v>
      </c>
      <c r="H47" s="36">
        <f>Preslav!H10</f>
        <v>0</v>
      </c>
      <c r="I47" s="44">
        <f>D47/D46%</f>
        <v>0</v>
      </c>
    </row>
    <row r="48" spans="1:9" ht="12.75">
      <c r="A48" s="43" t="s">
        <v>103</v>
      </c>
      <c r="B48" s="36"/>
      <c r="C48" s="36"/>
      <c r="D48" s="36"/>
      <c r="E48" s="36"/>
      <c r="F48" s="36"/>
      <c r="G48" s="36"/>
      <c r="H48" s="36"/>
      <c r="I48" s="44"/>
    </row>
    <row r="49" spans="1:9" ht="12.75">
      <c r="A49" s="36" t="s">
        <v>22</v>
      </c>
      <c r="B49" s="38">
        <f>Novi_Pazar!B9</f>
        <v>559.8</v>
      </c>
      <c r="C49" s="36">
        <f>Novi_Pazar!C9</f>
        <v>21510</v>
      </c>
      <c r="D49" s="161">
        <f>Novi_Pazar!D9</f>
        <v>18530</v>
      </c>
      <c r="E49" s="36">
        <f>Novi_Pazar!E9</f>
        <v>748</v>
      </c>
      <c r="F49" s="36">
        <f>Novi_Pazar!F9</f>
        <v>2229</v>
      </c>
      <c r="G49" s="36">
        <f>Novi_Pazar!G9</f>
        <v>1202</v>
      </c>
      <c r="H49" s="36">
        <f>Novi_Pazar!H9</f>
        <v>14351</v>
      </c>
      <c r="I49" s="44"/>
    </row>
    <row r="50" spans="1:9" ht="12.75">
      <c r="A50" s="36" t="s">
        <v>46</v>
      </c>
      <c r="B50" s="38">
        <f>Novi_Pazar!B10</f>
        <v>0</v>
      </c>
      <c r="C50" s="36">
        <f>Novi_Pazar!C10</f>
        <v>0</v>
      </c>
      <c r="D50" s="36">
        <f>Novi_Pazar!D10</f>
        <v>0</v>
      </c>
      <c r="E50" s="36">
        <f>Novi_Pazar!E10</f>
        <v>0</v>
      </c>
      <c r="F50" s="36">
        <f>Novi_Pazar!F10</f>
        <v>0</v>
      </c>
      <c r="G50" s="36">
        <f>Novi_Pazar!G10</f>
        <v>0</v>
      </c>
      <c r="H50" s="36">
        <f>Novi_Pazar!H10</f>
        <v>0</v>
      </c>
      <c r="I50" s="44">
        <f>D50/D49%</f>
        <v>0</v>
      </c>
    </row>
    <row r="51" spans="1:9" ht="12.75">
      <c r="A51" s="43" t="s">
        <v>99</v>
      </c>
      <c r="B51" s="36"/>
      <c r="C51" s="36"/>
      <c r="D51" s="36"/>
      <c r="E51" s="36"/>
      <c r="F51" s="36"/>
      <c r="G51" s="36"/>
      <c r="H51" s="36"/>
      <c r="I51" s="44"/>
    </row>
    <row r="52" spans="1:9" ht="12.75">
      <c r="A52" s="36" t="s">
        <v>22</v>
      </c>
      <c r="B52" s="38">
        <f>Omurtag!B9</f>
        <v>931</v>
      </c>
      <c r="C52" s="36">
        <f>Omurtag!C9</f>
        <v>47805</v>
      </c>
      <c r="D52" s="165">
        <f>Omurtag!D9</f>
        <v>35466</v>
      </c>
      <c r="E52" s="36">
        <f>Omurtag!E9</f>
        <v>4112</v>
      </c>
      <c r="F52" s="36">
        <f>Omurtag!F9</f>
        <v>13007</v>
      </c>
      <c r="G52" s="36">
        <f>Omurtag!G9</f>
        <v>3484</v>
      </c>
      <c r="H52" s="36">
        <f>Omurtag!H9</f>
        <v>14863</v>
      </c>
      <c r="I52" s="44"/>
    </row>
    <row r="53" spans="1:9" ht="12.75">
      <c r="A53" s="36" t="s">
        <v>46</v>
      </c>
      <c r="B53" s="38">
        <f>Omurtag!B10</f>
        <v>0</v>
      </c>
      <c r="C53" s="36">
        <f>Omurtag!C10</f>
        <v>0</v>
      </c>
      <c r="D53" s="36">
        <f>Omurtag!D10</f>
        <v>0</v>
      </c>
      <c r="E53" s="36">
        <f>Omurtag!E10</f>
        <v>0</v>
      </c>
      <c r="F53" s="36">
        <f>Omurtag!F10</f>
        <v>0</v>
      </c>
      <c r="G53" s="36">
        <f>Omurtag!G10</f>
        <v>0</v>
      </c>
      <c r="H53" s="36">
        <f>Omurtag!H10</f>
        <v>0</v>
      </c>
      <c r="I53" s="44">
        <f>D53/D52%</f>
        <v>0</v>
      </c>
    </row>
    <row r="54" spans="1:9" ht="12.75">
      <c r="A54" s="43" t="s">
        <v>59</v>
      </c>
      <c r="B54" s="36"/>
      <c r="C54" s="36"/>
      <c r="D54" s="141"/>
      <c r="E54" s="36"/>
      <c r="F54" s="36"/>
      <c r="G54" s="36"/>
      <c r="H54" s="36"/>
      <c r="I54" s="44"/>
    </row>
    <row r="55" spans="1:9" ht="12.75">
      <c r="A55" s="36" t="s">
        <v>22</v>
      </c>
      <c r="B55" s="36">
        <f>Smiadovo!B9</f>
        <v>990.2</v>
      </c>
      <c r="C55" s="36">
        <f>Smiadovo!C9</f>
        <v>38490</v>
      </c>
      <c r="D55" s="43">
        <f>Smiadovo!D9</f>
        <v>31940</v>
      </c>
      <c r="E55" s="36">
        <f>Smiadovo!E9</f>
        <v>3932</v>
      </c>
      <c r="F55" s="36">
        <f>Smiadovo!F9</f>
        <v>8246</v>
      </c>
      <c r="G55" s="36">
        <f>Smiadovo!G9</f>
        <v>5039</v>
      </c>
      <c r="H55" s="36">
        <f>Smiadovo!H9</f>
        <v>14723</v>
      </c>
      <c r="I55" s="44"/>
    </row>
    <row r="56" spans="1:9" ht="12.75">
      <c r="A56" s="36" t="s">
        <v>46</v>
      </c>
      <c r="B56" s="36">
        <f>Smiadovo!B10</f>
        <v>0</v>
      </c>
      <c r="C56" s="36">
        <f>Smiadovo!C10</f>
        <v>0</v>
      </c>
      <c r="D56" s="36">
        <f>Smiadovo!D10</f>
        <v>0</v>
      </c>
      <c r="E56" s="36">
        <f>Smiadovo!E10</f>
        <v>0</v>
      </c>
      <c r="F56" s="36">
        <f>Smiadovo!F10</f>
        <v>0</v>
      </c>
      <c r="G56" s="36">
        <f>Smiadovo!G10</f>
        <v>0</v>
      </c>
      <c r="H56" s="36">
        <f>Smiadovo!H10</f>
        <v>0</v>
      </c>
      <c r="I56" s="44">
        <f>D56/D55%</f>
        <v>0</v>
      </c>
    </row>
    <row r="57" spans="1:9" ht="12.75">
      <c r="A57" s="43" t="s">
        <v>102</v>
      </c>
      <c r="B57" s="36"/>
      <c r="C57" s="36"/>
      <c r="D57" s="36"/>
      <c r="E57" s="36"/>
      <c r="F57" s="36"/>
      <c r="G57" s="36"/>
      <c r="H57" s="36"/>
      <c r="I57" s="44"/>
    </row>
    <row r="58" spans="1:9" ht="12.75">
      <c r="A58" s="36" t="s">
        <v>22</v>
      </c>
      <c r="B58" s="38">
        <f>Targovishte!B9</f>
        <v>798.5999999999999</v>
      </c>
      <c r="C58" s="36">
        <f>Targovishte!C9</f>
        <v>39940</v>
      </c>
      <c r="D58" s="165">
        <f>Targovishte!D9</f>
        <v>34063</v>
      </c>
      <c r="E58" s="36">
        <f>Targovishte!E9</f>
        <v>3587</v>
      </c>
      <c r="F58" s="36">
        <f>Targovishte!F9</f>
        <v>10181</v>
      </c>
      <c r="G58" s="36">
        <f>Targovishte!G9</f>
        <v>2530</v>
      </c>
      <c r="H58" s="36">
        <f>Targovishte!H9</f>
        <v>17765</v>
      </c>
      <c r="I58" s="44"/>
    </row>
    <row r="59" spans="1:9" ht="12.75">
      <c r="A59" s="36" t="s">
        <v>46</v>
      </c>
      <c r="B59" s="38">
        <f>Targovishte!B10</f>
        <v>0</v>
      </c>
      <c r="C59" s="36">
        <f>Targovishte!C10</f>
        <v>0</v>
      </c>
      <c r="D59" s="36">
        <f>Targovishte!D10</f>
        <v>0</v>
      </c>
      <c r="E59" s="36">
        <f>Targovishte!E10</f>
        <v>0</v>
      </c>
      <c r="F59" s="36">
        <f>Targovishte!F10</f>
        <v>0</v>
      </c>
      <c r="G59" s="36">
        <f>Targovishte!G10</f>
        <v>0</v>
      </c>
      <c r="H59" s="36">
        <f>Targovishte!H10</f>
        <v>0</v>
      </c>
      <c r="I59" s="44">
        <f>D59/D58%</f>
        <v>0</v>
      </c>
    </row>
    <row r="60" spans="1:9" ht="12.75">
      <c r="A60" s="161" t="s">
        <v>60</v>
      </c>
      <c r="B60" s="36"/>
      <c r="C60" s="36"/>
      <c r="D60" s="141"/>
      <c r="E60" s="36"/>
      <c r="F60" s="36"/>
      <c r="G60" s="36"/>
      <c r="H60" s="36"/>
      <c r="I60" s="44"/>
    </row>
    <row r="61" spans="1:9" ht="12.75">
      <c r="A61" s="36" t="s">
        <v>22</v>
      </c>
      <c r="B61" s="36">
        <f>Shumen!B9</f>
        <v>661.1999999999999</v>
      </c>
      <c r="C61" s="36">
        <f>Shumen!C9</f>
        <v>39070</v>
      </c>
      <c r="D61" s="43">
        <f>Shumen!D9</f>
        <v>32177</v>
      </c>
      <c r="E61" s="36">
        <f>Shumen!E9</f>
        <v>2926</v>
      </c>
      <c r="F61" s="36">
        <f>Shumen!F9</f>
        <v>8978</v>
      </c>
      <c r="G61" s="36">
        <f>Shumen!G9</f>
        <v>1667</v>
      </c>
      <c r="H61" s="36">
        <f>Shumen!H9</f>
        <v>18606</v>
      </c>
      <c r="I61" s="44"/>
    </row>
    <row r="62" spans="1:9" ht="12.75">
      <c r="A62" s="36" t="s">
        <v>46</v>
      </c>
      <c r="B62" s="36">
        <f>Shumen!B10</f>
        <v>0</v>
      </c>
      <c r="C62" s="36">
        <f>Shumen!C10</f>
        <v>0</v>
      </c>
      <c r="D62" s="36">
        <f>Shumen!D10</f>
        <v>0</v>
      </c>
      <c r="E62" s="36">
        <f>Shumen!E10</f>
        <v>0</v>
      </c>
      <c r="F62" s="36">
        <f>Shumen!F10</f>
        <v>0</v>
      </c>
      <c r="G62" s="36">
        <f>Shumen!G10</f>
        <v>0</v>
      </c>
      <c r="H62" s="36">
        <f>Shumen!H10</f>
        <v>0</v>
      </c>
      <c r="I62" s="44">
        <f>D62/D61%</f>
        <v>0</v>
      </c>
    </row>
    <row r="63" spans="1:9" ht="12.75">
      <c r="A63" s="161" t="s">
        <v>61</v>
      </c>
      <c r="B63" s="36"/>
      <c r="C63" s="36"/>
      <c r="D63" s="141"/>
      <c r="E63" s="36"/>
      <c r="F63" s="36"/>
      <c r="G63" s="36"/>
      <c r="H63" s="36"/>
      <c r="I63" s="45"/>
    </row>
    <row r="64" spans="1:9" ht="12.75">
      <c r="A64" s="36" t="s">
        <v>22</v>
      </c>
      <c r="B64" s="36">
        <f>Palamara!B9</f>
        <v>1783</v>
      </c>
      <c r="C64" s="36">
        <f>Palamara!C9</f>
        <v>57010</v>
      </c>
      <c r="D64" s="43">
        <f>Palamara!D9</f>
        <v>58049</v>
      </c>
      <c r="E64" s="36">
        <f>Palamara!E9</f>
        <v>2232</v>
      </c>
      <c r="F64" s="36">
        <f>Palamara!F9</f>
        <v>6833</v>
      </c>
      <c r="G64" s="36">
        <f>Palamara!G9</f>
        <v>3940</v>
      </c>
      <c r="H64" s="36">
        <f>Palamara!H9</f>
        <v>45044</v>
      </c>
      <c r="I64" s="45"/>
    </row>
    <row r="65" spans="1:9" ht="12.75">
      <c r="A65" s="36" t="s">
        <v>46</v>
      </c>
      <c r="B65" s="36">
        <f>Palamara!B10</f>
        <v>0</v>
      </c>
      <c r="C65" s="36">
        <f>Palamara!C10</f>
        <v>0</v>
      </c>
      <c r="D65" s="36">
        <f>Palamara!D10</f>
        <v>0</v>
      </c>
      <c r="E65" s="36">
        <f>Palamara!E10</f>
        <v>0</v>
      </c>
      <c r="F65" s="36">
        <f>Palamara!F10</f>
        <v>0</v>
      </c>
      <c r="G65" s="36">
        <f>Palamara!G10</f>
        <v>0</v>
      </c>
      <c r="H65" s="36">
        <f>Palamara!H10</f>
        <v>0</v>
      </c>
      <c r="I65" s="44">
        <f>D65/D64%</f>
        <v>0</v>
      </c>
    </row>
    <row r="66" spans="1:9" ht="12.75">
      <c r="A66" s="43" t="s">
        <v>62</v>
      </c>
      <c r="B66" s="36"/>
      <c r="C66" s="36"/>
      <c r="D66" s="141"/>
      <c r="E66" s="36"/>
      <c r="F66" s="36"/>
      <c r="G66" s="36"/>
      <c r="H66" s="36"/>
      <c r="I66" s="44"/>
    </row>
    <row r="67" spans="1:9" ht="12.75">
      <c r="A67" s="36" t="s">
        <v>22</v>
      </c>
      <c r="B67" s="36">
        <f>'Cherni Lom'!B9</f>
        <v>919.4</v>
      </c>
      <c r="C67" s="36">
        <f>'Cherni Lom'!C9</f>
        <v>60200</v>
      </c>
      <c r="D67" s="43">
        <f>'Cherni Lom'!D9</f>
        <v>50437</v>
      </c>
      <c r="E67" s="36">
        <f>'Cherni Lom'!E9</f>
        <v>5948</v>
      </c>
      <c r="F67" s="36">
        <f>'Cherni Lom'!F9</f>
        <v>13015</v>
      </c>
      <c r="G67" s="36">
        <f>'Cherni Lom'!G9</f>
        <v>2834</v>
      </c>
      <c r="H67" s="36">
        <f>'Cherni Lom'!H9</f>
        <v>28640</v>
      </c>
      <c r="I67" s="44"/>
    </row>
    <row r="68" spans="1:9" ht="12.75">
      <c r="A68" s="36" t="s">
        <v>46</v>
      </c>
      <c r="B68" s="36">
        <f>'Cherni Lom'!B10</f>
        <v>0</v>
      </c>
      <c r="C68" s="36">
        <f>'Cherni Lom'!C10</f>
        <v>0</v>
      </c>
      <c r="D68" s="36">
        <f>'Cherni Lom'!D10</f>
        <v>0</v>
      </c>
      <c r="E68" s="36">
        <f>'Cherni Lom'!E10</f>
        <v>0</v>
      </c>
      <c r="F68" s="36">
        <f>'Cherni Lom'!F10</f>
        <v>0</v>
      </c>
      <c r="G68" s="36">
        <f>'Cherni Lom'!G10</f>
        <v>0</v>
      </c>
      <c r="H68" s="36">
        <f>'Cherni Lom'!H10</f>
        <v>0</v>
      </c>
      <c r="I68" s="44">
        <f>D68/D67%</f>
        <v>0</v>
      </c>
    </row>
  </sheetData>
  <sheetProtection/>
  <mergeCells count="4">
    <mergeCell ref="A5:I5"/>
    <mergeCell ref="A9:I9"/>
    <mergeCell ref="A39:I39"/>
    <mergeCell ref="A1:I1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79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8.140625" style="20" customWidth="1"/>
    <col min="2" max="2" width="7.00390625" style="20" customWidth="1"/>
    <col min="3" max="3" width="8.28125" style="20" customWidth="1"/>
    <col min="4" max="4" width="8.8515625" style="20" customWidth="1"/>
    <col min="5" max="5" width="7.140625" style="20" customWidth="1"/>
    <col min="6" max="6" width="7.8515625" style="20" customWidth="1"/>
    <col min="7" max="7" width="8.140625" style="20" customWidth="1"/>
    <col min="8" max="8" width="8.421875" style="20" customWidth="1"/>
    <col min="9" max="9" width="9.140625" style="20" customWidth="1"/>
    <col min="10" max="10" width="17.7109375" style="20" customWidth="1"/>
    <col min="11" max="11" width="8.140625" style="20" customWidth="1"/>
    <col min="12" max="12" width="7.28125" style="20" customWidth="1"/>
    <col min="13" max="13" width="9.140625" style="20" customWidth="1"/>
    <col min="14" max="17" width="7.28125" style="20" customWidth="1"/>
    <col min="18" max="18" width="9.140625" style="20" customWidth="1"/>
    <col min="19" max="19" width="18.00390625" style="20" customWidth="1"/>
    <col min="20" max="20" width="7.28125" style="20" customWidth="1"/>
    <col min="21" max="21" width="8.00390625" style="20" customWidth="1"/>
    <col min="22" max="22" width="9.140625" style="60" customWidth="1"/>
    <col min="23" max="26" width="8.00390625" style="20" customWidth="1"/>
    <col min="27" max="27" width="9.140625" style="20" customWidth="1"/>
    <col min="28" max="28" width="17.8515625" style="20" customWidth="1"/>
    <col min="29" max="29" width="7.421875" style="20" customWidth="1"/>
    <col min="30" max="30" width="9.140625" style="20" customWidth="1"/>
    <col min="31" max="31" width="8.00390625" style="20" customWidth="1"/>
    <col min="32" max="35" width="7.140625" style="20" customWidth="1"/>
    <col min="36" max="36" width="9.140625" style="20" customWidth="1"/>
    <col min="37" max="37" width="17.140625" style="20" customWidth="1"/>
    <col min="38" max="45" width="9.140625" style="20" customWidth="1"/>
    <col min="46" max="46" width="16.140625" style="0" customWidth="1"/>
    <col min="47" max="47" width="8.421875" style="0" customWidth="1"/>
    <col min="54" max="16384" width="9.140625" style="20" customWidth="1"/>
  </cols>
  <sheetData>
    <row r="1" spans="8:22" s="9" customFormat="1" ht="20.25" customHeight="1">
      <c r="H1" s="70" t="s">
        <v>15</v>
      </c>
      <c r="V1" s="58"/>
    </row>
    <row r="2" spans="5:22" s="8" customFormat="1" ht="18.75" customHeight="1">
      <c r="E2" s="213" t="s">
        <v>78</v>
      </c>
      <c r="F2" s="213"/>
      <c r="G2" s="213"/>
      <c r="H2" s="213"/>
      <c r="V2" s="59"/>
    </row>
    <row r="3" spans="2:22" s="8" customFormat="1" ht="45" customHeight="1">
      <c r="B3" s="11"/>
      <c r="C3" s="11"/>
      <c r="D3" s="11"/>
      <c r="E3" s="212" t="s">
        <v>134</v>
      </c>
      <c r="F3" s="212"/>
      <c r="G3" s="212"/>
      <c r="H3" s="212"/>
      <c r="V3" s="59"/>
    </row>
    <row r="4" spans="1:22" s="9" customFormat="1" ht="45" customHeight="1">
      <c r="A4" s="205" t="s">
        <v>117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  <c r="V4" s="58"/>
    </row>
    <row r="5" spans="1:51" ht="22.5" customHeight="1">
      <c r="A5" s="5" t="s">
        <v>19</v>
      </c>
      <c r="F5" s="8"/>
      <c r="J5" s="5" t="s">
        <v>17</v>
      </c>
      <c r="O5" s="5"/>
      <c r="P5" s="5"/>
      <c r="S5" s="5" t="s">
        <v>18</v>
      </c>
      <c r="X5" s="5"/>
      <c r="Y5" s="5"/>
      <c r="AB5" s="21" t="s">
        <v>20</v>
      </c>
      <c r="AC5" s="21"/>
      <c r="AE5" s="21"/>
      <c r="AF5" s="21"/>
      <c r="AG5" s="21"/>
      <c r="AH5" s="21"/>
      <c r="AK5" s="5" t="s">
        <v>21</v>
      </c>
      <c r="AP5" s="5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75" customFormat="1" ht="15" customHeight="1">
      <c r="A8" s="221" t="s">
        <v>16</v>
      </c>
      <c r="B8" s="222"/>
      <c r="C8" s="222"/>
      <c r="D8" s="222"/>
      <c r="E8" s="222"/>
      <c r="F8" s="222"/>
      <c r="G8" s="222"/>
      <c r="H8" s="223"/>
      <c r="J8" s="221" t="s">
        <v>16</v>
      </c>
      <c r="K8" s="222"/>
      <c r="L8" s="222"/>
      <c r="M8" s="222"/>
      <c r="N8" s="222"/>
      <c r="O8" s="222"/>
      <c r="P8" s="222"/>
      <c r="Q8" s="223"/>
      <c r="S8" s="221" t="s">
        <v>16</v>
      </c>
      <c r="T8" s="222"/>
      <c r="U8" s="222"/>
      <c r="V8" s="222"/>
      <c r="W8" s="222"/>
      <c r="X8" s="222"/>
      <c r="Y8" s="222"/>
      <c r="Z8" s="223"/>
      <c r="AB8" s="221" t="s">
        <v>16</v>
      </c>
      <c r="AC8" s="222"/>
      <c r="AD8" s="222"/>
      <c r="AE8" s="222"/>
      <c r="AF8" s="222"/>
      <c r="AG8" s="222"/>
      <c r="AH8" s="222"/>
      <c r="AI8" s="223"/>
      <c r="AK8" s="221" t="s">
        <v>16</v>
      </c>
      <c r="AL8" s="222"/>
      <c r="AM8" s="222"/>
      <c r="AN8" s="222"/>
      <c r="AO8" s="222"/>
      <c r="AP8" s="222"/>
      <c r="AQ8" s="222"/>
      <c r="AR8" s="223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75" customFormat="1" ht="15" customHeight="1">
      <c r="A9" s="76" t="s">
        <v>22</v>
      </c>
      <c r="B9" s="76">
        <f>K9+T9+AL9</f>
        <v>896.8000000000002</v>
      </c>
      <c r="C9" s="76">
        <f aca="true" t="shared" si="0" ref="B9:H10">+L9+U9+AM9</f>
        <v>43265</v>
      </c>
      <c r="D9" s="76">
        <f t="shared" si="0"/>
        <v>36017</v>
      </c>
      <c r="E9" s="76">
        <f t="shared" si="0"/>
        <v>979</v>
      </c>
      <c r="F9" s="76">
        <f t="shared" si="0"/>
        <v>5412</v>
      </c>
      <c r="G9" s="76">
        <f t="shared" si="0"/>
        <v>855</v>
      </c>
      <c r="H9" s="76">
        <f t="shared" si="0"/>
        <v>28771</v>
      </c>
      <c r="J9" s="76" t="s">
        <v>22</v>
      </c>
      <c r="K9" s="76">
        <f>K13+K20</f>
        <v>220.00000000000003</v>
      </c>
      <c r="L9" s="76">
        <f aca="true" t="shared" si="1" ref="L9:Q10">L13+L20</f>
        <v>6953</v>
      </c>
      <c r="M9" s="76">
        <f t="shared" si="1"/>
        <v>5545</v>
      </c>
      <c r="N9" s="76">
        <f t="shared" si="1"/>
        <v>92</v>
      </c>
      <c r="O9" s="76">
        <f t="shared" si="1"/>
        <v>1334</v>
      </c>
      <c r="P9" s="76">
        <f t="shared" si="1"/>
        <v>275</v>
      </c>
      <c r="Q9" s="76">
        <f t="shared" si="1"/>
        <v>3844</v>
      </c>
      <c r="S9" s="76" t="s">
        <v>22</v>
      </c>
      <c r="T9" s="76">
        <f>T13+T20</f>
        <v>501.50000000000006</v>
      </c>
      <c r="U9" s="76">
        <f aca="true" t="shared" si="2" ref="U9:Z10">U13+U20</f>
        <v>31932</v>
      </c>
      <c r="V9" s="78">
        <f t="shared" si="2"/>
        <v>26933</v>
      </c>
      <c r="W9" s="76">
        <f t="shared" si="2"/>
        <v>862</v>
      </c>
      <c r="X9" s="76">
        <f t="shared" si="2"/>
        <v>3788</v>
      </c>
      <c r="Y9" s="76">
        <f t="shared" si="2"/>
        <v>577</v>
      </c>
      <c r="Z9" s="76">
        <f t="shared" si="2"/>
        <v>21706</v>
      </c>
      <c r="AB9" s="76" t="s">
        <v>22</v>
      </c>
      <c r="AC9" s="76">
        <f>AC13+AC20</f>
        <v>15.4</v>
      </c>
      <c r="AD9" s="76">
        <f>AD13+AD20</f>
        <v>681</v>
      </c>
      <c r="AE9" s="76">
        <f aca="true" t="shared" si="3" ref="AE9:AI10">AE13+AE20</f>
        <v>612</v>
      </c>
      <c r="AF9" s="76">
        <f t="shared" si="3"/>
        <v>4</v>
      </c>
      <c r="AG9" s="76">
        <f t="shared" si="3"/>
        <v>62</v>
      </c>
      <c r="AH9" s="76">
        <f t="shared" si="3"/>
        <v>3</v>
      </c>
      <c r="AI9" s="76">
        <f t="shared" si="3"/>
        <v>543</v>
      </c>
      <c r="AK9" s="76" t="s">
        <v>22</v>
      </c>
      <c r="AL9" s="76">
        <f>AL13+AL20</f>
        <v>175.3</v>
      </c>
      <c r="AM9" s="76">
        <f aca="true" t="shared" si="4" ref="AM9:AR10">AM13+AM20</f>
        <v>4380</v>
      </c>
      <c r="AN9" s="76">
        <f t="shared" si="4"/>
        <v>3539</v>
      </c>
      <c r="AO9" s="76">
        <f t="shared" si="4"/>
        <v>25</v>
      </c>
      <c r="AP9" s="76">
        <f t="shared" si="4"/>
        <v>290</v>
      </c>
      <c r="AQ9" s="76">
        <f t="shared" si="4"/>
        <v>3</v>
      </c>
      <c r="AR9" s="76">
        <f t="shared" si="4"/>
        <v>3221</v>
      </c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75" customFormat="1" ht="15" customHeight="1">
      <c r="A10" s="77" t="s">
        <v>30</v>
      </c>
      <c r="B10" s="108">
        <f t="shared" si="0"/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J10" s="77" t="s">
        <v>30</v>
      </c>
      <c r="K10" s="76">
        <f>K14+K21</f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76">
        <f t="shared" si="1"/>
        <v>0</v>
      </c>
      <c r="P10" s="76">
        <f t="shared" si="1"/>
        <v>0</v>
      </c>
      <c r="Q10" s="76">
        <f t="shared" si="1"/>
        <v>0</v>
      </c>
      <c r="S10" s="77" t="s">
        <v>30</v>
      </c>
      <c r="T10" s="76">
        <f>T14+T21</f>
        <v>0</v>
      </c>
      <c r="U10" s="76">
        <f t="shared" si="2"/>
        <v>0</v>
      </c>
      <c r="V10" s="78">
        <f t="shared" si="2"/>
        <v>0</v>
      </c>
      <c r="W10" s="76">
        <f t="shared" si="2"/>
        <v>0</v>
      </c>
      <c r="X10" s="76">
        <f t="shared" si="2"/>
        <v>0</v>
      </c>
      <c r="Y10" s="76">
        <f t="shared" si="2"/>
        <v>0</v>
      </c>
      <c r="Z10" s="76">
        <f t="shared" si="2"/>
        <v>0</v>
      </c>
      <c r="AB10" s="77" t="s">
        <v>30</v>
      </c>
      <c r="AC10" s="76">
        <f>AC14+AC21</f>
        <v>0</v>
      </c>
      <c r="AD10" s="76">
        <f>AD14+AD21</f>
        <v>0</v>
      </c>
      <c r="AE10" s="76">
        <f t="shared" si="3"/>
        <v>0</v>
      </c>
      <c r="AF10" s="76">
        <f t="shared" si="3"/>
        <v>0</v>
      </c>
      <c r="AG10" s="76">
        <f t="shared" si="3"/>
        <v>0</v>
      </c>
      <c r="AH10" s="76">
        <f t="shared" si="3"/>
        <v>0</v>
      </c>
      <c r="AI10" s="76">
        <f t="shared" si="3"/>
        <v>0</v>
      </c>
      <c r="AK10" s="77" t="s">
        <v>30</v>
      </c>
      <c r="AL10" s="76">
        <f>AL14+AL21</f>
        <v>0</v>
      </c>
      <c r="AM10" s="76">
        <f t="shared" si="4"/>
        <v>0</v>
      </c>
      <c r="AN10" s="76">
        <f t="shared" si="4"/>
        <v>0</v>
      </c>
      <c r="AO10" s="76">
        <f t="shared" si="4"/>
        <v>0</v>
      </c>
      <c r="AP10" s="76">
        <f t="shared" si="4"/>
        <v>0</v>
      </c>
      <c r="AQ10" s="76">
        <f t="shared" si="4"/>
        <v>0</v>
      </c>
      <c r="AR10" s="76">
        <f t="shared" si="4"/>
        <v>0</v>
      </c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>
        <f t="shared" si="10"/>
        <v>0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12" customFormat="1" ht="15" customHeight="1">
      <c r="A12" s="202" t="s">
        <v>1</v>
      </c>
      <c r="B12" s="203"/>
      <c r="C12" s="203"/>
      <c r="D12" s="203"/>
      <c r="E12" s="203"/>
      <c r="F12" s="203"/>
      <c r="G12" s="203"/>
      <c r="H12" s="204"/>
      <c r="J12" s="231" t="s">
        <v>1</v>
      </c>
      <c r="K12" s="203"/>
      <c r="L12" s="203"/>
      <c r="M12" s="203"/>
      <c r="N12" s="203"/>
      <c r="O12" s="203"/>
      <c r="P12" s="203"/>
      <c r="Q12" s="232"/>
      <c r="S12" s="231" t="s">
        <v>1</v>
      </c>
      <c r="T12" s="203"/>
      <c r="U12" s="203"/>
      <c r="V12" s="203"/>
      <c r="W12" s="203"/>
      <c r="X12" s="203"/>
      <c r="Y12" s="203"/>
      <c r="Z12" s="232"/>
      <c r="AB12" s="231" t="s">
        <v>1</v>
      </c>
      <c r="AC12" s="203"/>
      <c r="AD12" s="203"/>
      <c r="AE12" s="203"/>
      <c r="AF12" s="203"/>
      <c r="AG12" s="203"/>
      <c r="AH12" s="203"/>
      <c r="AI12" s="232"/>
      <c r="AK12" s="231" t="s">
        <v>1</v>
      </c>
      <c r="AL12" s="203"/>
      <c r="AM12" s="203"/>
      <c r="AN12" s="203"/>
      <c r="AO12" s="203"/>
      <c r="AP12" s="203"/>
      <c r="AQ12" s="203"/>
      <c r="AR12" s="23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12" customFormat="1" ht="15" customHeight="1">
      <c r="A13" s="111" t="s">
        <v>22</v>
      </c>
      <c r="B13" s="111">
        <f>K13+T13+AL13+AU13</f>
        <v>26.1</v>
      </c>
      <c r="C13" s="111">
        <f>L13+U13+AM13+AV13</f>
        <v>1275</v>
      </c>
      <c r="D13" s="111">
        <f>M13+V13+AN13</f>
        <v>1033</v>
      </c>
      <c r="E13" s="111">
        <f aca="true" t="shared" si="12" ref="E13:H14">N13+W13+AO13+AX13</f>
        <v>36</v>
      </c>
      <c r="F13" s="111">
        <f t="shared" si="12"/>
        <v>272</v>
      </c>
      <c r="G13" s="111">
        <f t="shared" si="12"/>
        <v>125</v>
      </c>
      <c r="H13" s="111">
        <f t="shared" si="12"/>
        <v>600</v>
      </c>
      <c r="J13" s="149" t="s">
        <v>22</v>
      </c>
      <c r="K13" s="115">
        <v>25.1</v>
      </c>
      <c r="L13" s="115">
        <v>1225</v>
      </c>
      <c r="M13" s="111">
        <f>N13+O13+P13+Q13</f>
        <v>999</v>
      </c>
      <c r="N13" s="115">
        <v>36</v>
      </c>
      <c r="O13" s="115">
        <v>268</v>
      </c>
      <c r="P13" s="115">
        <v>122</v>
      </c>
      <c r="Q13" s="150">
        <v>573</v>
      </c>
      <c r="S13" s="149" t="s">
        <v>22</v>
      </c>
      <c r="T13" s="111"/>
      <c r="U13" s="111"/>
      <c r="V13" s="116">
        <f>W13+X13+Y13+Z13</f>
        <v>0</v>
      </c>
      <c r="W13" s="111"/>
      <c r="X13" s="111"/>
      <c r="Y13" s="111"/>
      <c r="Z13" s="155"/>
      <c r="AB13" s="149" t="s">
        <v>22</v>
      </c>
      <c r="AC13" s="111"/>
      <c r="AD13" s="111">
        <f>AE13+AF13+AG13+AH13</f>
        <v>0</v>
      </c>
      <c r="AE13" s="111"/>
      <c r="AF13" s="111"/>
      <c r="AG13" s="111"/>
      <c r="AH13" s="111"/>
      <c r="AI13" s="155"/>
      <c r="AK13" s="149" t="s">
        <v>22</v>
      </c>
      <c r="AL13" s="117">
        <v>1</v>
      </c>
      <c r="AM13" s="115">
        <v>50</v>
      </c>
      <c r="AN13" s="111">
        <f>AO13+AP13+AQ13+AR13</f>
        <v>34</v>
      </c>
      <c r="AO13" s="115">
        <v>0</v>
      </c>
      <c r="AP13" s="115">
        <v>4</v>
      </c>
      <c r="AQ13" s="115">
        <v>3</v>
      </c>
      <c r="AR13" s="150">
        <v>27</v>
      </c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12" customFormat="1" ht="15" customHeight="1">
      <c r="A14" s="113" t="s">
        <v>30</v>
      </c>
      <c r="B14" s="111">
        <f>K14+T14+AL14+AU14</f>
        <v>0</v>
      </c>
      <c r="C14" s="111">
        <f>L14+U14+AM14+AV14</f>
        <v>0</v>
      </c>
      <c r="D14" s="111">
        <f>M14+V14+AN14</f>
        <v>0</v>
      </c>
      <c r="E14" s="111">
        <f t="shared" si="12"/>
        <v>0</v>
      </c>
      <c r="F14" s="111">
        <f t="shared" si="12"/>
        <v>0</v>
      </c>
      <c r="G14" s="111">
        <f t="shared" si="12"/>
        <v>0</v>
      </c>
      <c r="H14" s="111">
        <f t="shared" si="12"/>
        <v>0</v>
      </c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80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80" t="s">
        <v>2</v>
      </c>
      <c r="T15" s="169" t="e">
        <f>+T14/T13</f>
        <v>#DIV/0!</v>
      </c>
      <c r="U15" s="169" t="e">
        <f aca="true" t="shared" si="15" ref="U15:Z15">+U14/U13</f>
        <v>#DIV/0!</v>
      </c>
      <c r="V15" s="169" t="e">
        <f t="shared" si="15"/>
        <v>#DIV/0!</v>
      </c>
      <c r="W15" s="169" t="e">
        <f t="shared" si="15"/>
        <v>#DIV/0!</v>
      </c>
      <c r="X15" s="169" t="e">
        <f t="shared" si="15"/>
        <v>#DIV/0!</v>
      </c>
      <c r="Y15" s="169" t="e">
        <f t="shared" si="15"/>
        <v>#DIV/0!</v>
      </c>
      <c r="Z15" s="169" t="e">
        <f t="shared" si="15"/>
        <v>#DIV/0!</v>
      </c>
      <c r="AB15" s="80" t="s">
        <v>2</v>
      </c>
      <c r="AC15" s="169" t="e">
        <f>+AC14/AC13</f>
        <v>#DIV/0!</v>
      </c>
      <c r="AD15" s="169" t="e">
        <f aca="true" t="shared" si="16" ref="AD15:AI15">+AD14/AD13</f>
        <v>#DIV/0!</v>
      </c>
      <c r="AE15" s="169" t="e">
        <f t="shared" si="16"/>
        <v>#DIV/0!</v>
      </c>
      <c r="AF15" s="169" t="e">
        <f t="shared" si="16"/>
        <v>#DIV/0!</v>
      </c>
      <c r="AG15" s="169" t="e">
        <f t="shared" si="16"/>
        <v>#DIV/0!</v>
      </c>
      <c r="AH15" s="169" t="e">
        <f t="shared" si="16"/>
        <v>#DIV/0!</v>
      </c>
      <c r="AI15" s="169" t="e">
        <f t="shared" si="16"/>
        <v>#DIV/0!</v>
      </c>
      <c r="AK15" s="80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 t="e">
        <f t="shared" si="17"/>
        <v>#DIV/0!</v>
      </c>
      <c r="AP15" s="169">
        <f t="shared" si="17"/>
        <v>0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79" customFormat="1" ht="15" customHeight="1">
      <c r="A16" s="80" t="s">
        <v>3</v>
      </c>
      <c r="B16" s="80">
        <f aca="true" t="shared" si="19" ref="B16:C18">K16+T16+AL16+AU16</f>
        <v>0</v>
      </c>
      <c r="C16" s="80">
        <f t="shared" si="19"/>
        <v>0</v>
      </c>
      <c r="D16" s="80">
        <f>M16+V16+AN16</f>
        <v>0</v>
      </c>
      <c r="E16" s="80">
        <f aca="true" t="shared" si="20" ref="E16:H18">N16+W16+AO16+AX16</f>
        <v>0</v>
      </c>
      <c r="F16" s="80">
        <f t="shared" si="20"/>
        <v>0</v>
      </c>
      <c r="G16" s="80">
        <f t="shared" si="20"/>
        <v>0</v>
      </c>
      <c r="H16" s="80">
        <f t="shared" si="20"/>
        <v>0</v>
      </c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79" customFormat="1" ht="15" customHeight="1">
      <c r="A17" s="80" t="s">
        <v>4</v>
      </c>
      <c r="B17" s="80">
        <f t="shared" si="19"/>
        <v>0</v>
      </c>
      <c r="C17" s="80">
        <f t="shared" si="19"/>
        <v>0</v>
      </c>
      <c r="D17" s="80">
        <f>M17+V17+AN17</f>
        <v>0</v>
      </c>
      <c r="E17" s="80">
        <f t="shared" si="20"/>
        <v>0</v>
      </c>
      <c r="F17" s="80">
        <f t="shared" si="20"/>
        <v>0</v>
      </c>
      <c r="G17" s="80">
        <f t="shared" si="20"/>
        <v>0</v>
      </c>
      <c r="H17" s="80">
        <f t="shared" si="20"/>
        <v>0</v>
      </c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79" customFormat="1" ht="15" customHeight="1">
      <c r="A18" s="80" t="s">
        <v>5</v>
      </c>
      <c r="B18" s="80">
        <f t="shared" si="19"/>
        <v>0</v>
      </c>
      <c r="C18" s="80">
        <f t="shared" si="19"/>
        <v>0</v>
      </c>
      <c r="D18" s="80">
        <f>M18+V18+AN18</f>
        <v>0</v>
      </c>
      <c r="E18" s="80">
        <f t="shared" si="20"/>
        <v>0</v>
      </c>
      <c r="F18" s="80">
        <f t="shared" si="20"/>
        <v>0</v>
      </c>
      <c r="G18" s="80">
        <f t="shared" si="20"/>
        <v>0</v>
      </c>
      <c r="H18" s="80">
        <f t="shared" si="20"/>
        <v>0</v>
      </c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12" customFormat="1" ht="15" customHeight="1">
      <c r="A19" s="202" t="s">
        <v>6</v>
      </c>
      <c r="B19" s="203"/>
      <c r="C19" s="203"/>
      <c r="D19" s="203"/>
      <c r="E19" s="203"/>
      <c r="F19" s="203"/>
      <c r="G19" s="203"/>
      <c r="H19" s="204"/>
      <c r="J19" s="231" t="s">
        <v>6</v>
      </c>
      <c r="K19" s="203"/>
      <c r="L19" s="203"/>
      <c r="M19" s="203"/>
      <c r="N19" s="203"/>
      <c r="O19" s="203"/>
      <c r="P19" s="203"/>
      <c r="Q19" s="232"/>
      <c r="S19" s="231" t="s">
        <v>6</v>
      </c>
      <c r="T19" s="203"/>
      <c r="U19" s="203"/>
      <c r="V19" s="203"/>
      <c r="W19" s="203"/>
      <c r="X19" s="203"/>
      <c r="Y19" s="203"/>
      <c r="Z19" s="232"/>
      <c r="AB19" s="231" t="s">
        <v>6</v>
      </c>
      <c r="AC19" s="203"/>
      <c r="AD19" s="203"/>
      <c r="AE19" s="203"/>
      <c r="AF19" s="203"/>
      <c r="AG19" s="203"/>
      <c r="AH19" s="203"/>
      <c r="AI19" s="232"/>
      <c r="AK19" s="231" t="s">
        <v>6</v>
      </c>
      <c r="AL19" s="203"/>
      <c r="AM19" s="203"/>
      <c r="AN19" s="203"/>
      <c r="AO19" s="203"/>
      <c r="AP19" s="203"/>
      <c r="AQ19" s="203"/>
      <c r="AR19" s="23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12" customFormat="1" ht="15" customHeight="1">
      <c r="A20" s="111" t="s">
        <v>29</v>
      </c>
      <c r="B20" s="111">
        <f aca="true" t="shared" si="21" ref="B20:H21">K20+T20+AL20</f>
        <v>870.7</v>
      </c>
      <c r="C20" s="111">
        <f t="shared" si="21"/>
        <v>41990</v>
      </c>
      <c r="D20" s="111">
        <f t="shared" si="21"/>
        <v>34984</v>
      </c>
      <c r="E20" s="111">
        <f t="shared" si="21"/>
        <v>943</v>
      </c>
      <c r="F20" s="111">
        <f t="shared" si="21"/>
        <v>5140</v>
      </c>
      <c r="G20" s="111">
        <f t="shared" si="21"/>
        <v>730</v>
      </c>
      <c r="H20" s="111">
        <f t="shared" si="21"/>
        <v>28171</v>
      </c>
      <c r="J20" s="149" t="s">
        <v>29</v>
      </c>
      <c r="K20" s="111">
        <f aca="true" t="shared" si="22" ref="K20:Q21">K23+K26+K29+K32+K35+K38</f>
        <v>194.90000000000003</v>
      </c>
      <c r="L20" s="116">
        <f t="shared" si="22"/>
        <v>5728</v>
      </c>
      <c r="M20" s="111">
        <f t="shared" si="22"/>
        <v>4546</v>
      </c>
      <c r="N20" s="111">
        <f t="shared" si="22"/>
        <v>56</v>
      </c>
      <c r="O20" s="111">
        <f t="shared" si="22"/>
        <v>1066</v>
      </c>
      <c r="P20" s="111">
        <f t="shared" si="22"/>
        <v>153</v>
      </c>
      <c r="Q20" s="155">
        <f t="shared" si="22"/>
        <v>3271</v>
      </c>
      <c r="S20" s="149" t="s">
        <v>29</v>
      </c>
      <c r="T20" s="111">
        <f aca="true" t="shared" si="23" ref="T20:Z21">T23+T26+T29+T32+T35+T38</f>
        <v>501.50000000000006</v>
      </c>
      <c r="U20" s="116">
        <f t="shared" si="23"/>
        <v>31932</v>
      </c>
      <c r="V20" s="116">
        <f t="shared" si="23"/>
        <v>26933</v>
      </c>
      <c r="W20" s="111">
        <f t="shared" si="23"/>
        <v>862</v>
      </c>
      <c r="X20" s="111">
        <f t="shared" si="23"/>
        <v>3788</v>
      </c>
      <c r="Y20" s="111">
        <f t="shared" si="23"/>
        <v>577</v>
      </c>
      <c r="Z20" s="155">
        <f t="shared" si="23"/>
        <v>21706</v>
      </c>
      <c r="AB20" s="149" t="s">
        <v>29</v>
      </c>
      <c r="AC20" s="111">
        <f aca="true" t="shared" si="24" ref="AC20:AI21">AC23+AC26+AC29+AC32+AC35+AC38</f>
        <v>15.4</v>
      </c>
      <c r="AD20" s="111">
        <f t="shared" si="24"/>
        <v>681</v>
      </c>
      <c r="AE20" s="111">
        <f t="shared" si="24"/>
        <v>612</v>
      </c>
      <c r="AF20" s="111">
        <f t="shared" si="24"/>
        <v>4</v>
      </c>
      <c r="AG20" s="111">
        <f t="shared" si="24"/>
        <v>62</v>
      </c>
      <c r="AH20" s="111">
        <f t="shared" si="24"/>
        <v>3</v>
      </c>
      <c r="AI20" s="155">
        <f t="shared" si="24"/>
        <v>543</v>
      </c>
      <c r="AK20" s="149" t="s">
        <v>29</v>
      </c>
      <c r="AL20" s="118">
        <f aca="true" t="shared" si="25" ref="AL20:AR21">AL23+AL26+AL29+AL32+AL35+AL38</f>
        <v>174.3</v>
      </c>
      <c r="AM20" s="116">
        <f t="shared" si="25"/>
        <v>4330</v>
      </c>
      <c r="AN20" s="111">
        <f t="shared" si="25"/>
        <v>3505</v>
      </c>
      <c r="AO20" s="111">
        <f t="shared" si="25"/>
        <v>25</v>
      </c>
      <c r="AP20" s="111">
        <f t="shared" si="25"/>
        <v>286</v>
      </c>
      <c r="AQ20" s="111">
        <f t="shared" si="25"/>
        <v>0</v>
      </c>
      <c r="AR20" s="155">
        <f t="shared" si="25"/>
        <v>3194</v>
      </c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12" customFormat="1" ht="15" customHeight="1">
      <c r="A21" s="113" t="s">
        <v>30</v>
      </c>
      <c r="B21" s="111">
        <f t="shared" si="21"/>
        <v>0</v>
      </c>
      <c r="C21" s="111">
        <f t="shared" si="21"/>
        <v>0</v>
      </c>
      <c r="D21" s="111">
        <f t="shared" si="21"/>
        <v>0</v>
      </c>
      <c r="E21" s="111">
        <f t="shared" si="21"/>
        <v>0</v>
      </c>
      <c r="F21" s="111">
        <f t="shared" si="21"/>
        <v>0</v>
      </c>
      <c r="G21" s="111">
        <f t="shared" si="21"/>
        <v>0</v>
      </c>
      <c r="H21" s="111">
        <f t="shared" si="21"/>
        <v>0</v>
      </c>
      <c r="J21" s="151" t="s">
        <v>30</v>
      </c>
      <c r="K21" s="111">
        <f>K24+K27+K30+K33+K36+K39</f>
        <v>0</v>
      </c>
      <c r="L21" s="111">
        <f t="shared" si="22"/>
        <v>0</v>
      </c>
      <c r="M21" s="111">
        <f>M24+M27+M30+M33+M36+M39</f>
        <v>0</v>
      </c>
      <c r="N21" s="111">
        <f t="shared" si="22"/>
        <v>0</v>
      </c>
      <c r="O21" s="111">
        <f t="shared" si="22"/>
        <v>0</v>
      </c>
      <c r="P21" s="111">
        <f t="shared" si="22"/>
        <v>0</v>
      </c>
      <c r="Q21" s="155">
        <f t="shared" si="22"/>
        <v>0</v>
      </c>
      <c r="S21" s="151" t="s">
        <v>30</v>
      </c>
      <c r="T21" s="111">
        <f>T24+T27+T30+T33+T36+T39</f>
        <v>0</v>
      </c>
      <c r="U21" s="111">
        <f t="shared" si="23"/>
        <v>0</v>
      </c>
      <c r="V21" s="116">
        <f t="shared" si="23"/>
        <v>0</v>
      </c>
      <c r="W21" s="111">
        <f t="shared" si="23"/>
        <v>0</v>
      </c>
      <c r="X21" s="111">
        <f t="shared" si="23"/>
        <v>0</v>
      </c>
      <c r="Y21" s="111">
        <f t="shared" si="23"/>
        <v>0</v>
      </c>
      <c r="Z21" s="155">
        <f t="shared" si="23"/>
        <v>0</v>
      </c>
      <c r="AB21" s="151" t="s">
        <v>30</v>
      </c>
      <c r="AC21" s="111">
        <f>AC24+AC27+AC30+AC33+AC36+AC39</f>
        <v>0</v>
      </c>
      <c r="AD21" s="111">
        <f t="shared" si="24"/>
        <v>0</v>
      </c>
      <c r="AE21" s="111">
        <f t="shared" si="24"/>
        <v>0</v>
      </c>
      <c r="AF21" s="111">
        <f t="shared" si="24"/>
        <v>0</v>
      </c>
      <c r="AG21" s="111">
        <f t="shared" si="24"/>
        <v>0</v>
      </c>
      <c r="AH21" s="111">
        <f t="shared" si="24"/>
        <v>0</v>
      </c>
      <c r="AI21" s="155">
        <f t="shared" si="24"/>
        <v>0</v>
      </c>
      <c r="AK21" s="151" t="s">
        <v>30</v>
      </c>
      <c r="AL21" s="118">
        <f>AL24+AL27+AL30+AL33+AL36+AL39</f>
        <v>0</v>
      </c>
      <c r="AM21" s="111">
        <f t="shared" si="25"/>
        <v>0</v>
      </c>
      <c r="AN21" s="116">
        <f>AN24+AN27+AN30+AN33+AN36+AN39</f>
        <v>0</v>
      </c>
      <c r="AO21" s="111">
        <f t="shared" si="25"/>
        <v>0</v>
      </c>
      <c r="AP21" s="111">
        <f t="shared" si="25"/>
        <v>0</v>
      </c>
      <c r="AQ21" s="111">
        <f t="shared" si="25"/>
        <v>0</v>
      </c>
      <c r="AR21" s="155">
        <f t="shared" si="25"/>
        <v>0</v>
      </c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152" t="s">
        <v>2</v>
      </c>
      <c r="K22" s="145">
        <f>K21/K20</f>
        <v>0</v>
      </c>
      <c r="L22" s="145">
        <f aca="true" t="shared" si="28" ref="L22:Q22">L21/L20</f>
        <v>0</v>
      </c>
      <c r="M22" s="145">
        <f t="shared" si="28"/>
        <v>0</v>
      </c>
      <c r="N22" s="145">
        <f t="shared" si="28"/>
        <v>0</v>
      </c>
      <c r="O22" s="145">
        <f t="shared" si="28"/>
        <v>0</v>
      </c>
      <c r="P22" s="145">
        <f t="shared" si="28"/>
        <v>0</v>
      </c>
      <c r="Q22" s="153">
        <f t="shared" si="28"/>
        <v>0</v>
      </c>
      <c r="S22" s="152" t="s">
        <v>2</v>
      </c>
      <c r="T22" s="145">
        <f>T21/T20</f>
        <v>0</v>
      </c>
      <c r="U22" s="145">
        <f aca="true" t="shared" si="29" ref="U22:Z22">U21/U20</f>
        <v>0</v>
      </c>
      <c r="V22" s="145">
        <f t="shared" si="29"/>
        <v>0</v>
      </c>
      <c r="W22" s="145">
        <f t="shared" si="29"/>
        <v>0</v>
      </c>
      <c r="X22" s="145">
        <f t="shared" si="29"/>
        <v>0</v>
      </c>
      <c r="Y22" s="145">
        <f t="shared" si="29"/>
        <v>0</v>
      </c>
      <c r="Z22" s="153">
        <f t="shared" si="29"/>
        <v>0</v>
      </c>
      <c r="AB22" s="152" t="s">
        <v>2</v>
      </c>
      <c r="AC22" s="145">
        <f>AC21/AC20</f>
        <v>0</v>
      </c>
      <c r="AD22" s="145">
        <f aca="true" t="shared" si="30" ref="AD22:AI22">AD21/AD20</f>
        <v>0</v>
      </c>
      <c r="AE22" s="145">
        <f t="shared" si="30"/>
        <v>0</v>
      </c>
      <c r="AF22" s="145">
        <f t="shared" si="30"/>
        <v>0</v>
      </c>
      <c r="AG22" s="145">
        <f t="shared" si="30"/>
        <v>0</v>
      </c>
      <c r="AH22" s="145">
        <f t="shared" si="30"/>
        <v>0</v>
      </c>
      <c r="AI22" s="153">
        <f t="shared" si="30"/>
        <v>0</v>
      </c>
      <c r="AK22" s="152" t="s">
        <v>2</v>
      </c>
      <c r="AL22" s="145">
        <f>AL21/AL20</f>
        <v>0</v>
      </c>
      <c r="AM22" s="145">
        <f aca="true" t="shared" si="31" ref="AM22:AR22">AM21/AM20</f>
        <v>0</v>
      </c>
      <c r="AN22" s="145">
        <f t="shared" si="31"/>
        <v>0</v>
      </c>
      <c r="AO22" s="145">
        <f t="shared" si="31"/>
        <v>0</v>
      </c>
      <c r="AP22" s="145">
        <f t="shared" si="31"/>
        <v>0</v>
      </c>
      <c r="AQ22" s="145" t="e">
        <f t="shared" si="31"/>
        <v>#DIV/0!</v>
      </c>
      <c r="AR22" s="153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79" customFormat="1" ht="15" customHeight="1">
      <c r="A23" s="80" t="s">
        <v>23</v>
      </c>
      <c r="B23" s="80">
        <f>K23+T23+AL23+AU23</f>
        <v>0</v>
      </c>
      <c r="C23" s="80">
        <f>L23+U23+AM23+AV23</f>
        <v>0</v>
      </c>
      <c r="D23" s="80">
        <f>M23+V23+AN23</f>
        <v>0</v>
      </c>
      <c r="E23" s="80">
        <f aca="true" t="shared" si="33" ref="E23:H24">N23+W23+AO23+AX23</f>
        <v>0</v>
      </c>
      <c r="F23" s="80">
        <f t="shared" si="33"/>
        <v>0</v>
      </c>
      <c r="G23" s="80">
        <f t="shared" si="33"/>
        <v>0</v>
      </c>
      <c r="H23" s="80">
        <f t="shared" si="33"/>
        <v>0</v>
      </c>
      <c r="J23" s="152" t="s">
        <v>23</v>
      </c>
      <c r="K23" s="91"/>
      <c r="L23" s="91"/>
      <c r="M23" s="80">
        <f>N23+O23+P23+Q23</f>
        <v>0</v>
      </c>
      <c r="N23" s="91"/>
      <c r="O23" s="91"/>
      <c r="P23" s="91"/>
      <c r="Q23" s="156"/>
      <c r="S23" s="152" t="s">
        <v>23</v>
      </c>
      <c r="T23" s="80"/>
      <c r="U23" s="80"/>
      <c r="V23" s="82">
        <f>W23+X23+Y23+Z23</f>
        <v>0</v>
      </c>
      <c r="W23" s="80"/>
      <c r="X23" s="80"/>
      <c r="Y23" s="80"/>
      <c r="Z23" s="154"/>
      <c r="AB23" s="152" t="s">
        <v>23</v>
      </c>
      <c r="AC23" s="80"/>
      <c r="AD23" s="80">
        <f>AE23+AF23+AG23+AH23</f>
        <v>0</v>
      </c>
      <c r="AE23" s="80"/>
      <c r="AF23" s="80"/>
      <c r="AG23" s="80"/>
      <c r="AH23" s="80"/>
      <c r="AI23" s="154"/>
      <c r="AK23" s="152" t="s">
        <v>23</v>
      </c>
      <c r="AL23" s="94"/>
      <c r="AM23" s="80"/>
      <c r="AN23" s="80">
        <f>AO23+AP23+AQ23+AR23</f>
        <v>0</v>
      </c>
      <c r="AO23" s="80"/>
      <c r="AP23" s="80"/>
      <c r="AQ23" s="80"/>
      <c r="AR23" s="154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79" customFormat="1" ht="15" customHeight="1">
      <c r="A24" s="80" t="s">
        <v>32</v>
      </c>
      <c r="B24" s="80">
        <f>K24+T24+AL24+AU24</f>
        <v>0</v>
      </c>
      <c r="C24" s="80">
        <f>L24+U24+AM24+AV24</f>
        <v>0</v>
      </c>
      <c r="D24" s="80">
        <f>M24+V24+AN24</f>
        <v>0</v>
      </c>
      <c r="E24" s="80">
        <f t="shared" si="33"/>
        <v>0</v>
      </c>
      <c r="F24" s="80">
        <f t="shared" si="33"/>
        <v>0</v>
      </c>
      <c r="G24" s="80">
        <f t="shared" si="33"/>
        <v>0</v>
      </c>
      <c r="H24" s="80">
        <f t="shared" si="33"/>
        <v>0</v>
      </c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 t="e">
        <f>B24/B23</f>
        <v>#DIV/0!</v>
      </c>
      <c r="C25" s="93" t="e">
        <f aca="true" t="shared" si="34" ref="C25:H25">C24/C23</f>
        <v>#DIV/0!</v>
      </c>
      <c r="D25" s="93" t="e">
        <f t="shared" si="34"/>
        <v>#DIV/0!</v>
      </c>
      <c r="E25" s="93" t="e">
        <f t="shared" si="34"/>
        <v>#DIV/0!</v>
      </c>
      <c r="F25" s="93" t="e">
        <f t="shared" si="34"/>
        <v>#DIV/0!</v>
      </c>
      <c r="G25" s="93" t="e">
        <f t="shared" si="34"/>
        <v>#DIV/0!</v>
      </c>
      <c r="H25" s="93" t="e">
        <f t="shared" si="34"/>
        <v>#DIV/0!</v>
      </c>
      <c r="J25" s="80" t="s">
        <v>2</v>
      </c>
      <c r="K25" s="169" t="e">
        <f>+K24/K23</f>
        <v>#DIV/0!</v>
      </c>
      <c r="L25" s="169" t="e">
        <f aca="true" t="shared" si="35" ref="L25:Q25">+L24/L23</f>
        <v>#DIV/0!</v>
      </c>
      <c r="M25" s="169" t="e">
        <f t="shared" si="35"/>
        <v>#DIV/0!</v>
      </c>
      <c r="N25" s="169" t="e">
        <f t="shared" si="35"/>
        <v>#DIV/0!</v>
      </c>
      <c r="O25" s="169" t="e">
        <f t="shared" si="35"/>
        <v>#DIV/0!</v>
      </c>
      <c r="P25" s="169" t="e">
        <f t="shared" si="35"/>
        <v>#DIV/0!</v>
      </c>
      <c r="Q25" s="169" t="e">
        <f t="shared" si="35"/>
        <v>#DIV/0!</v>
      </c>
      <c r="S25" s="80" t="s">
        <v>2</v>
      </c>
      <c r="T25" s="169" t="e">
        <f>+T24/T23</f>
        <v>#DIV/0!</v>
      </c>
      <c r="U25" s="169" t="e">
        <f aca="true" t="shared" si="36" ref="U25:Z25">+U24/U23</f>
        <v>#DIV/0!</v>
      </c>
      <c r="V25" s="169" t="e">
        <f t="shared" si="36"/>
        <v>#DIV/0!</v>
      </c>
      <c r="W25" s="169" t="e">
        <f t="shared" si="36"/>
        <v>#DIV/0!</v>
      </c>
      <c r="X25" s="169" t="e">
        <f t="shared" si="36"/>
        <v>#DIV/0!</v>
      </c>
      <c r="Y25" s="169" t="e">
        <f t="shared" si="36"/>
        <v>#DIV/0!</v>
      </c>
      <c r="Z25" s="169" t="e">
        <f t="shared" si="36"/>
        <v>#DIV/0!</v>
      </c>
      <c r="AB25" s="80" t="s">
        <v>2</v>
      </c>
      <c r="AC25" s="169" t="e">
        <f>+AC24/AC23</f>
        <v>#DIV/0!</v>
      </c>
      <c r="AD25" s="169" t="e">
        <f aca="true" t="shared" si="37" ref="AD25:AI25">+AD24/AD23</f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K25" s="80" t="s">
        <v>2</v>
      </c>
      <c r="AL25" s="169" t="e">
        <f>+AL24/AL23</f>
        <v>#DIV/0!</v>
      </c>
      <c r="AM25" s="169" t="e">
        <f aca="true" t="shared" si="38" ref="AM25:AR25">+AM24/AM23</f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79" customFormat="1" ht="15" customHeight="1">
      <c r="A26" s="80" t="s">
        <v>24</v>
      </c>
      <c r="B26" s="80">
        <f>K26+T26+AL26+AU26</f>
        <v>66.30000000000001</v>
      </c>
      <c r="C26" s="80">
        <f>L26+U26+AM26+AV26</f>
        <v>1892</v>
      </c>
      <c r="D26" s="80">
        <f>M26+V26+AN26</f>
        <v>1628</v>
      </c>
      <c r="E26" s="80">
        <f aca="true" t="shared" si="40" ref="E26:H27">N26+W26+AO26+AX26</f>
        <v>17</v>
      </c>
      <c r="F26" s="80">
        <f t="shared" si="40"/>
        <v>359</v>
      </c>
      <c r="G26" s="80">
        <f t="shared" si="40"/>
        <v>29</v>
      </c>
      <c r="H26" s="80">
        <f t="shared" si="40"/>
        <v>1223</v>
      </c>
      <c r="J26" s="152" t="s">
        <v>24</v>
      </c>
      <c r="K26" s="91">
        <v>44.1</v>
      </c>
      <c r="L26" s="91">
        <v>1462</v>
      </c>
      <c r="M26" s="80">
        <f>N26+O26+P26+Q26</f>
        <v>1266</v>
      </c>
      <c r="N26" s="91">
        <v>15</v>
      </c>
      <c r="O26" s="91">
        <v>328</v>
      </c>
      <c r="P26" s="91">
        <v>29</v>
      </c>
      <c r="Q26" s="156">
        <v>894</v>
      </c>
      <c r="S26" s="152" t="s">
        <v>24</v>
      </c>
      <c r="T26" s="91">
        <v>15.3</v>
      </c>
      <c r="U26" s="91">
        <v>319</v>
      </c>
      <c r="V26" s="82">
        <f>W26+X26+Y26+Z26</f>
        <v>270</v>
      </c>
      <c r="W26" s="91">
        <v>2</v>
      </c>
      <c r="X26" s="91">
        <v>23</v>
      </c>
      <c r="Y26" s="91">
        <v>0</v>
      </c>
      <c r="Z26" s="156">
        <v>245</v>
      </c>
      <c r="AB26" s="152" t="s">
        <v>24</v>
      </c>
      <c r="AC26" s="80">
        <v>0.2</v>
      </c>
      <c r="AD26" s="80">
        <f>AE26+AF26+AG26+AH26</f>
        <v>28</v>
      </c>
      <c r="AE26" s="82">
        <f>AF26+AG26+AH26+AI26</f>
        <v>25</v>
      </c>
      <c r="AF26" s="82"/>
      <c r="AG26" s="82">
        <v>3</v>
      </c>
      <c r="AH26" s="82">
        <v>0</v>
      </c>
      <c r="AI26" s="157">
        <v>22</v>
      </c>
      <c r="AK26" s="152" t="s">
        <v>24</v>
      </c>
      <c r="AL26" s="92">
        <v>6.9</v>
      </c>
      <c r="AM26" s="91">
        <v>111</v>
      </c>
      <c r="AN26" s="80">
        <f>AO26+AP26+AQ26+AR26</f>
        <v>92</v>
      </c>
      <c r="AO26" s="91">
        <v>0</v>
      </c>
      <c r="AP26" s="91">
        <v>8</v>
      </c>
      <c r="AQ26" s="91">
        <v>0</v>
      </c>
      <c r="AR26" s="156">
        <v>84</v>
      </c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79" customFormat="1" ht="15" customHeight="1">
      <c r="A27" s="80" t="s">
        <v>33</v>
      </c>
      <c r="B27" s="80">
        <f>K27+T27+AL27+AU27</f>
        <v>0</v>
      </c>
      <c r="C27" s="80">
        <f>L27+U27+AM27+AV27</f>
        <v>0</v>
      </c>
      <c r="D27" s="80">
        <f>M27+V27+AN27</f>
        <v>0</v>
      </c>
      <c r="E27" s="80">
        <f t="shared" si="40"/>
        <v>0</v>
      </c>
      <c r="F27" s="80">
        <f t="shared" si="40"/>
        <v>0</v>
      </c>
      <c r="G27" s="80">
        <f t="shared" si="40"/>
        <v>0</v>
      </c>
      <c r="H27" s="80">
        <f t="shared" si="40"/>
        <v>0</v>
      </c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80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80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 t="e">
        <f t="shared" si="43"/>
        <v>#DIV/0!</v>
      </c>
      <c r="Z28" s="169">
        <f t="shared" si="43"/>
        <v>0</v>
      </c>
      <c r="AB28" s="80" t="s">
        <v>2</v>
      </c>
      <c r="AC28" s="169">
        <f>+AC27/AC26</f>
        <v>0</v>
      </c>
      <c r="AD28" s="169">
        <f aca="true" t="shared" si="44" ref="AD28:AI28">+AD27/AD26</f>
        <v>0</v>
      </c>
      <c r="AE28" s="169">
        <f t="shared" si="44"/>
        <v>0</v>
      </c>
      <c r="AF28" s="169" t="e">
        <f t="shared" si="44"/>
        <v>#DIV/0!</v>
      </c>
      <c r="AG28" s="169">
        <f t="shared" si="44"/>
        <v>0</v>
      </c>
      <c r="AH28" s="169" t="e">
        <f t="shared" si="44"/>
        <v>#DIV/0!</v>
      </c>
      <c r="AI28" s="169">
        <f t="shared" si="44"/>
        <v>0</v>
      </c>
      <c r="AK28" s="80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 t="e">
        <f t="shared" si="45"/>
        <v>#DIV/0!</v>
      </c>
      <c r="AP28" s="169">
        <f t="shared" si="45"/>
        <v>0</v>
      </c>
      <c r="AQ28" s="169" t="e">
        <f t="shared" si="45"/>
        <v>#DIV/0!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79" customFormat="1" ht="15" customHeight="1">
      <c r="A29" s="80" t="s">
        <v>25</v>
      </c>
      <c r="B29" s="80">
        <f>K29+T29+AL29+AU29</f>
        <v>366.9</v>
      </c>
      <c r="C29" s="80">
        <f>L29+U29+AM29+AV29</f>
        <v>15203</v>
      </c>
      <c r="D29" s="80">
        <f>M29+V29+AN29</f>
        <v>12841</v>
      </c>
      <c r="E29" s="80">
        <f aca="true" t="shared" si="47" ref="E29:H30">N29+W29+AO29+AX29</f>
        <v>122</v>
      </c>
      <c r="F29" s="80">
        <f t="shared" si="47"/>
        <v>1890</v>
      </c>
      <c r="G29" s="80">
        <f t="shared" si="47"/>
        <v>122</v>
      </c>
      <c r="H29" s="80">
        <f t="shared" si="47"/>
        <v>10707</v>
      </c>
      <c r="J29" s="152" t="s">
        <v>25</v>
      </c>
      <c r="K29" s="91">
        <v>34.2</v>
      </c>
      <c r="L29" s="91">
        <v>727</v>
      </c>
      <c r="M29" s="80">
        <f>N29+O29+P29+Q29</f>
        <v>603</v>
      </c>
      <c r="N29" s="91">
        <v>5</v>
      </c>
      <c r="O29" s="91">
        <v>86</v>
      </c>
      <c r="P29" s="91">
        <v>5</v>
      </c>
      <c r="Q29" s="156">
        <v>507</v>
      </c>
      <c r="S29" s="152" t="s">
        <v>25</v>
      </c>
      <c r="T29" s="91">
        <v>244.3</v>
      </c>
      <c r="U29" s="91">
        <v>11710</v>
      </c>
      <c r="V29" s="82">
        <f>W29+X29+Y29+Z29</f>
        <v>9954</v>
      </c>
      <c r="W29" s="91">
        <v>117</v>
      </c>
      <c r="X29" s="91">
        <v>1637</v>
      </c>
      <c r="Y29" s="91">
        <v>117</v>
      </c>
      <c r="Z29" s="156">
        <v>8083</v>
      </c>
      <c r="AB29" s="152" t="s">
        <v>25</v>
      </c>
      <c r="AC29" s="88">
        <v>0.2</v>
      </c>
      <c r="AD29" s="80">
        <f>AE29+AF29+AG29+AH29</f>
        <v>40</v>
      </c>
      <c r="AE29" s="82">
        <f>AF29+AG29+AH29+AI29</f>
        <v>36</v>
      </c>
      <c r="AF29" s="82">
        <v>1</v>
      </c>
      <c r="AG29" s="82">
        <v>3</v>
      </c>
      <c r="AH29" s="82">
        <v>0</v>
      </c>
      <c r="AI29" s="157">
        <v>32</v>
      </c>
      <c r="AK29" s="152" t="s">
        <v>25</v>
      </c>
      <c r="AL29" s="92">
        <v>88.4</v>
      </c>
      <c r="AM29" s="91">
        <v>2766</v>
      </c>
      <c r="AN29" s="80">
        <f>AO29+AP29+AQ29+AR29</f>
        <v>2284</v>
      </c>
      <c r="AO29" s="91">
        <v>0</v>
      </c>
      <c r="AP29" s="91">
        <v>167</v>
      </c>
      <c r="AQ29" s="91">
        <v>0</v>
      </c>
      <c r="AR29" s="156">
        <v>2117</v>
      </c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79" customFormat="1" ht="15" customHeight="1">
      <c r="A30" s="80" t="s">
        <v>34</v>
      </c>
      <c r="B30" s="80">
        <f>K30+T30+AL30+AU30</f>
        <v>0</v>
      </c>
      <c r="C30" s="80">
        <f>L30+U30+AM30+AV30</f>
        <v>0</v>
      </c>
      <c r="D30" s="80">
        <f>M30+V30+AN30</f>
        <v>0</v>
      </c>
      <c r="E30" s="80">
        <f t="shared" si="47"/>
        <v>0</v>
      </c>
      <c r="F30" s="80">
        <f t="shared" si="47"/>
        <v>0</v>
      </c>
      <c r="G30" s="80">
        <f t="shared" si="47"/>
        <v>0</v>
      </c>
      <c r="H30" s="80">
        <f t="shared" si="47"/>
        <v>0</v>
      </c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80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80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80" t="s">
        <v>2</v>
      </c>
      <c r="AC31" s="169">
        <f>+AC30/AC29</f>
        <v>0</v>
      </c>
      <c r="AD31" s="169">
        <f aca="true" t="shared" si="51" ref="AD31:AI31">+AD30/AD29</f>
        <v>0</v>
      </c>
      <c r="AE31" s="169">
        <f t="shared" si="51"/>
        <v>0</v>
      </c>
      <c r="AF31" s="169">
        <f t="shared" si="51"/>
        <v>0</v>
      </c>
      <c r="AG31" s="169">
        <f t="shared" si="51"/>
        <v>0</v>
      </c>
      <c r="AH31" s="169" t="e">
        <f t="shared" si="51"/>
        <v>#DIV/0!</v>
      </c>
      <c r="AI31" s="169">
        <f t="shared" si="51"/>
        <v>0</v>
      </c>
      <c r="AK31" s="80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 t="e">
        <f t="shared" si="52"/>
        <v>#DIV/0!</v>
      </c>
      <c r="AP31" s="169">
        <f t="shared" si="52"/>
        <v>0</v>
      </c>
      <c r="AQ31" s="169" t="e">
        <f t="shared" si="52"/>
        <v>#DIV/0!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79" customFormat="1" ht="15" customHeight="1">
      <c r="A32" s="80" t="s">
        <v>26</v>
      </c>
      <c r="B32" s="80">
        <f>K32+T32+AL32+AU32</f>
        <v>0.2</v>
      </c>
      <c r="C32" s="80">
        <f>L32+U32+AM32+AV32</f>
        <v>16</v>
      </c>
      <c r="D32" s="80">
        <f>M32+V32+AN32</f>
        <v>14</v>
      </c>
      <c r="E32" s="80">
        <f aca="true" t="shared" si="54" ref="E32:H33">N32+W32+AO32+AX32</f>
        <v>0</v>
      </c>
      <c r="F32" s="80">
        <f t="shared" si="54"/>
        <v>0</v>
      </c>
      <c r="G32" s="80">
        <f t="shared" si="54"/>
        <v>0</v>
      </c>
      <c r="H32" s="80">
        <f t="shared" si="54"/>
        <v>14</v>
      </c>
      <c r="J32" s="152" t="s">
        <v>26</v>
      </c>
      <c r="K32" s="91"/>
      <c r="L32" s="91"/>
      <c r="M32" s="80">
        <f>N32+O32+P32+Q32</f>
        <v>0</v>
      </c>
      <c r="N32" s="91"/>
      <c r="O32" s="91"/>
      <c r="P32" s="91"/>
      <c r="Q32" s="156"/>
      <c r="S32" s="152" t="s">
        <v>26</v>
      </c>
      <c r="T32" s="91">
        <v>0.2</v>
      </c>
      <c r="U32" s="91">
        <v>16</v>
      </c>
      <c r="V32" s="82">
        <f>W32+X32+Y32+Z32</f>
        <v>14</v>
      </c>
      <c r="W32" s="91">
        <v>0</v>
      </c>
      <c r="X32" s="91">
        <v>0</v>
      </c>
      <c r="Y32" s="91">
        <v>0</v>
      </c>
      <c r="Z32" s="156">
        <v>14</v>
      </c>
      <c r="AB32" s="152" t="s">
        <v>26</v>
      </c>
      <c r="AC32" s="88"/>
      <c r="AD32" s="80">
        <f>AE32+AF32+AG32+AH32</f>
        <v>0</v>
      </c>
      <c r="AE32" s="82"/>
      <c r="AF32" s="82"/>
      <c r="AG32" s="82"/>
      <c r="AH32" s="82"/>
      <c r="AI32" s="157"/>
      <c r="AK32" s="152" t="s">
        <v>26</v>
      </c>
      <c r="AL32" s="92"/>
      <c r="AM32" s="91"/>
      <c r="AN32" s="80">
        <f>AO32+AP32+AQ32+AR32</f>
        <v>0</v>
      </c>
      <c r="AO32" s="91"/>
      <c r="AP32" s="91"/>
      <c r="AQ32" s="91"/>
      <c r="AR32" s="156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79" customFormat="1" ht="15" customHeight="1">
      <c r="A33" s="80" t="s">
        <v>35</v>
      </c>
      <c r="B33" s="80">
        <f>K33+T33+AL33+AU33</f>
        <v>0</v>
      </c>
      <c r="C33" s="80">
        <f>L33+U33+AM33+AV33</f>
        <v>0</v>
      </c>
      <c r="D33" s="80">
        <f>M33+V33+AN33</f>
        <v>0</v>
      </c>
      <c r="E33" s="80">
        <f t="shared" si="54"/>
        <v>0</v>
      </c>
      <c r="F33" s="80">
        <f t="shared" si="54"/>
        <v>0</v>
      </c>
      <c r="G33" s="80">
        <f t="shared" si="54"/>
        <v>0</v>
      </c>
      <c r="H33" s="80">
        <f t="shared" si="54"/>
        <v>0</v>
      </c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 t="e">
        <f t="shared" si="55"/>
        <v>#DIV/0!</v>
      </c>
      <c r="F34" s="93" t="e">
        <f t="shared" si="55"/>
        <v>#DIV/0!</v>
      </c>
      <c r="G34" s="93" t="e">
        <f t="shared" si="55"/>
        <v>#DIV/0!</v>
      </c>
      <c r="H34" s="93">
        <f t="shared" si="55"/>
        <v>0</v>
      </c>
      <c r="J34" s="80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80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 t="e">
        <f t="shared" si="57"/>
        <v>#DIV/0!</v>
      </c>
      <c r="X34" s="169" t="e">
        <f t="shared" si="57"/>
        <v>#DIV/0!</v>
      </c>
      <c r="Y34" s="169" t="e">
        <f t="shared" si="57"/>
        <v>#DIV/0!</v>
      </c>
      <c r="Z34" s="169">
        <f t="shared" si="57"/>
        <v>0</v>
      </c>
      <c r="AB34" s="80" t="s">
        <v>2</v>
      </c>
      <c r="AC34" s="169" t="e">
        <f>+AC33/AC32</f>
        <v>#DIV/0!</v>
      </c>
      <c r="AD34" s="169" t="e">
        <f aca="true" t="shared" si="58" ref="AD34:AI34">+AD33/AD32</f>
        <v>#DIV/0!</v>
      </c>
      <c r="AE34" s="169" t="e">
        <f t="shared" si="58"/>
        <v>#DIV/0!</v>
      </c>
      <c r="AF34" s="169" t="e">
        <f t="shared" si="58"/>
        <v>#DIV/0!</v>
      </c>
      <c r="AG34" s="169" t="e">
        <f t="shared" si="58"/>
        <v>#DIV/0!</v>
      </c>
      <c r="AH34" s="169" t="e">
        <f t="shared" si="58"/>
        <v>#DIV/0!</v>
      </c>
      <c r="AI34" s="169" t="e">
        <f t="shared" si="58"/>
        <v>#DIV/0!</v>
      </c>
      <c r="AK34" s="80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79" customFormat="1" ht="15" customHeight="1">
      <c r="A35" s="80" t="s">
        <v>27</v>
      </c>
      <c r="B35" s="80">
        <f>K35+T35+AL35+AU35</f>
        <v>199.70000000000002</v>
      </c>
      <c r="C35" s="80">
        <f>L35+U35+AM35+AV35</f>
        <v>14063</v>
      </c>
      <c r="D35" s="80">
        <f>M35+V35+AN35</f>
        <v>11412</v>
      </c>
      <c r="E35" s="80">
        <f aca="true" t="shared" si="61" ref="E35:H36">N35+W35+AO35+AX35</f>
        <v>538</v>
      </c>
      <c r="F35" s="80">
        <f t="shared" si="61"/>
        <v>1486</v>
      </c>
      <c r="G35" s="80">
        <f t="shared" si="61"/>
        <v>411</v>
      </c>
      <c r="H35" s="80">
        <f t="shared" si="61"/>
        <v>8977</v>
      </c>
      <c r="J35" s="152" t="s">
        <v>27</v>
      </c>
      <c r="K35" s="91">
        <v>32.9</v>
      </c>
      <c r="L35" s="91">
        <v>1044</v>
      </c>
      <c r="M35" s="80">
        <f>N35+O35+P35+Q35</f>
        <v>884</v>
      </c>
      <c r="N35" s="91">
        <v>24</v>
      </c>
      <c r="O35" s="91">
        <v>63</v>
      </c>
      <c r="P35" s="91">
        <v>30</v>
      </c>
      <c r="Q35" s="156">
        <v>767</v>
      </c>
      <c r="S35" s="152" t="s">
        <v>27</v>
      </c>
      <c r="T35" s="91">
        <v>137.4</v>
      </c>
      <c r="U35" s="91">
        <v>12704</v>
      </c>
      <c r="V35" s="82">
        <f>W35+X35+Y35+Z35</f>
        <v>10263</v>
      </c>
      <c r="W35" s="91">
        <v>508</v>
      </c>
      <c r="X35" s="91">
        <v>1397</v>
      </c>
      <c r="Y35" s="91">
        <v>381</v>
      </c>
      <c r="Z35" s="156">
        <v>7977</v>
      </c>
      <c r="AB35" s="152" t="s">
        <v>27</v>
      </c>
      <c r="AC35" s="88"/>
      <c r="AD35" s="80">
        <f>AE35+AF35+AG35+AH35</f>
        <v>0</v>
      </c>
      <c r="AE35" s="82"/>
      <c r="AF35" s="82"/>
      <c r="AG35" s="82"/>
      <c r="AH35" s="82"/>
      <c r="AI35" s="157"/>
      <c r="AK35" s="152" t="s">
        <v>27</v>
      </c>
      <c r="AL35" s="92">
        <v>29.4</v>
      </c>
      <c r="AM35" s="91">
        <v>315</v>
      </c>
      <c r="AN35" s="80">
        <f>AO35+AP35+AQ35+AR35</f>
        <v>265</v>
      </c>
      <c r="AO35" s="91">
        <v>6</v>
      </c>
      <c r="AP35" s="91">
        <v>26</v>
      </c>
      <c r="AQ35" s="91">
        <v>0</v>
      </c>
      <c r="AR35" s="156">
        <v>233</v>
      </c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79" customFormat="1" ht="15" customHeight="1">
      <c r="A36" s="80" t="s">
        <v>36</v>
      </c>
      <c r="B36" s="80">
        <f>K36+T36+AL36+AU36</f>
        <v>0</v>
      </c>
      <c r="C36" s="80">
        <f>L36+U36+AM36+AV36</f>
        <v>0</v>
      </c>
      <c r="D36" s="80">
        <f>M36+V36+AN36</f>
        <v>0</v>
      </c>
      <c r="E36" s="80">
        <f t="shared" si="61"/>
        <v>0</v>
      </c>
      <c r="F36" s="80">
        <f t="shared" si="61"/>
        <v>0</v>
      </c>
      <c r="G36" s="80">
        <f t="shared" si="61"/>
        <v>0</v>
      </c>
      <c r="H36" s="80">
        <f t="shared" si="61"/>
        <v>0</v>
      </c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156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80" t="s">
        <v>2</v>
      </c>
      <c r="K37" s="169">
        <f>+K36/K35</f>
        <v>0</v>
      </c>
      <c r="L37" s="169">
        <f aca="true" t="shared" si="63" ref="L37:Q37">+L36/L35</f>
        <v>0</v>
      </c>
      <c r="M37" s="169">
        <f t="shared" si="63"/>
        <v>0</v>
      </c>
      <c r="N37" s="169">
        <f t="shared" si="63"/>
        <v>0</v>
      </c>
      <c r="O37" s="169">
        <f t="shared" si="63"/>
        <v>0</v>
      </c>
      <c r="P37" s="169">
        <f t="shared" si="63"/>
        <v>0</v>
      </c>
      <c r="Q37" s="169">
        <f t="shared" si="63"/>
        <v>0</v>
      </c>
      <c r="S37" s="80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80" t="s">
        <v>2</v>
      </c>
      <c r="AC37" s="169" t="e">
        <f>+AC36/AC35</f>
        <v>#DIV/0!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K37" s="80" t="s">
        <v>2</v>
      </c>
      <c r="AL37" s="169">
        <f aca="true" t="shared" si="66" ref="AL37:AQ37">+AL36/AL35</f>
        <v>0</v>
      </c>
      <c r="AM37" s="169">
        <f t="shared" si="66"/>
        <v>0</v>
      </c>
      <c r="AN37" s="169">
        <f t="shared" si="66"/>
        <v>0</v>
      </c>
      <c r="AO37" s="169">
        <f t="shared" si="66"/>
        <v>0</v>
      </c>
      <c r="AP37" s="169">
        <f t="shared" si="66"/>
        <v>0</v>
      </c>
      <c r="AQ37" s="169" t="e">
        <f t="shared" si="66"/>
        <v>#DIV/0!</v>
      </c>
      <c r="AR37" s="153">
        <f>AR36/AR35</f>
        <v>0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79" customFormat="1" ht="15" customHeight="1">
      <c r="A38" s="80" t="s">
        <v>28</v>
      </c>
      <c r="B38" s="80">
        <f>K38+T38+AL38+AU38</f>
        <v>237.6</v>
      </c>
      <c r="C38" s="80">
        <f>L38+U38+AM38+AV38</f>
        <v>10816</v>
      </c>
      <c r="D38" s="80">
        <f>M38+V38+AN38</f>
        <v>9089</v>
      </c>
      <c r="E38" s="80">
        <f aca="true" t="shared" si="68" ref="E38:H39">N38+W38+AO38+AX38</f>
        <v>266</v>
      </c>
      <c r="F38" s="80">
        <f t="shared" si="68"/>
        <v>1405</v>
      </c>
      <c r="G38" s="80">
        <f t="shared" si="68"/>
        <v>168</v>
      </c>
      <c r="H38" s="80">
        <f t="shared" si="68"/>
        <v>7250</v>
      </c>
      <c r="J38" s="152" t="s">
        <v>28</v>
      </c>
      <c r="K38" s="91">
        <v>83.7</v>
      </c>
      <c r="L38" s="91">
        <v>2495</v>
      </c>
      <c r="M38" s="80">
        <f>N38+O38+P38+Q38</f>
        <v>1793</v>
      </c>
      <c r="N38" s="91">
        <v>12</v>
      </c>
      <c r="O38" s="91">
        <v>589</v>
      </c>
      <c r="P38" s="91">
        <v>89</v>
      </c>
      <c r="Q38" s="156">
        <v>1103</v>
      </c>
      <c r="S38" s="152" t="s">
        <v>28</v>
      </c>
      <c r="T38" s="91">
        <v>104.3</v>
      </c>
      <c r="U38" s="91">
        <v>7183</v>
      </c>
      <c r="V38" s="82">
        <f>W38+X38+Y38+Z38</f>
        <v>6432</v>
      </c>
      <c r="W38" s="91">
        <v>235</v>
      </c>
      <c r="X38" s="91">
        <v>731</v>
      </c>
      <c r="Y38" s="91">
        <v>79</v>
      </c>
      <c r="Z38" s="156">
        <v>5387</v>
      </c>
      <c r="AB38" s="152" t="s">
        <v>28</v>
      </c>
      <c r="AC38" s="89">
        <v>15</v>
      </c>
      <c r="AD38" s="80">
        <f>AE38+AF38+AG38+AH38</f>
        <v>613</v>
      </c>
      <c r="AE38" s="82">
        <f>AF38+AG38+AH38+AI38</f>
        <v>551</v>
      </c>
      <c r="AF38" s="82">
        <v>3</v>
      </c>
      <c r="AG38" s="82">
        <v>56</v>
      </c>
      <c r="AH38" s="82">
        <v>3</v>
      </c>
      <c r="AI38" s="157">
        <v>489</v>
      </c>
      <c r="AK38" s="152" t="s">
        <v>28</v>
      </c>
      <c r="AL38" s="92">
        <v>49.6</v>
      </c>
      <c r="AM38" s="91">
        <v>1138</v>
      </c>
      <c r="AN38" s="80">
        <f>AO38+AP38+AQ38+AR38</f>
        <v>864</v>
      </c>
      <c r="AO38" s="91">
        <v>19</v>
      </c>
      <c r="AP38" s="91">
        <v>85</v>
      </c>
      <c r="AQ38" s="91">
        <v>0</v>
      </c>
      <c r="AR38" s="156">
        <v>760</v>
      </c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79" customFormat="1" ht="15" customHeight="1">
      <c r="A39" s="80" t="s">
        <v>37</v>
      </c>
      <c r="B39" s="80">
        <f>K39+T39+AL39+AU39</f>
        <v>0</v>
      </c>
      <c r="C39" s="80">
        <f>L39+U39+AM39+AV39</f>
        <v>0</v>
      </c>
      <c r="D39" s="80">
        <f>M39+V39+AN39</f>
        <v>0</v>
      </c>
      <c r="E39" s="80">
        <f t="shared" si="68"/>
        <v>0</v>
      </c>
      <c r="F39" s="80">
        <f t="shared" si="68"/>
        <v>0</v>
      </c>
      <c r="G39" s="80">
        <f t="shared" si="68"/>
        <v>0</v>
      </c>
      <c r="H39" s="80">
        <f t="shared" si="68"/>
        <v>0</v>
      </c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80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80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80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80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>
        <f t="shared" si="73"/>
        <v>0</v>
      </c>
      <c r="AP40" s="169">
        <f t="shared" si="73"/>
        <v>0</v>
      </c>
      <c r="AQ40" s="169" t="e">
        <f t="shared" si="73"/>
        <v>#DIV/0!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22:53" s="79" customFormat="1" ht="15">
      <c r="V41" s="109"/>
      <c r="AT41"/>
      <c r="AU41"/>
      <c r="AV41"/>
      <c r="AW41"/>
      <c r="AX41"/>
      <c r="AY41"/>
      <c r="AZ41"/>
      <c r="BA41"/>
    </row>
    <row r="42" spans="22:53" s="79" customFormat="1" ht="15">
      <c r="V42" s="109"/>
      <c r="AT42"/>
      <c r="AU42"/>
      <c r="AV42"/>
      <c r="AW42"/>
      <c r="AX42"/>
      <c r="AY42"/>
      <c r="AZ42"/>
      <c r="BA42"/>
    </row>
    <row r="43" spans="2:53" s="79" customFormat="1" ht="15">
      <c r="B43" s="110"/>
      <c r="D43" s="233" t="s">
        <v>83</v>
      </c>
      <c r="E43" s="233"/>
      <c r="F43" s="233"/>
      <c r="G43" s="233"/>
      <c r="H43" s="61"/>
      <c r="V43" s="109"/>
      <c r="AT43"/>
      <c r="AU43"/>
      <c r="AV43"/>
      <c r="AW43"/>
      <c r="AX43"/>
      <c r="AY43"/>
      <c r="AZ43"/>
      <c r="BA43"/>
    </row>
    <row r="44" spans="2:53" s="79" customFormat="1" ht="15">
      <c r="B44" s="110"/>
      <c r="D44" s="95" t="s">
        <v>90</v>
      </c>
      <c r="E44" s="95"/>
      <c r="F44" s="95"/>
      <c r="G44" s="95"/>
      <c r="H44" s="61"/>
      <c r="V44" s="109"/>
      <c r="AT44"/>
      <c r="AU44"/>
      <c r="AV44"/>
      <c r="AW44"/>
      <c r="AX44"/>
      <c r="AY44"/>
      <c r="AZ44"/>
      <c r="BA44"/>
    </row>
    <row r="45" spans="4:53" s="79" customFormat="1" ht="15">
      <c r="D45" s="95" t="s">
        <v>64</v>
      </c>
      <c r="E45" s="95"/>
      <c r="F45" s="95"/>
      <c r="H45" s="61"/>
      <c r="V45" s="109"/>
      <c r="AT45"/>
      <c r="AU45"/>
      <c r="AV45"/>
      <c r="AW45"/>
      <c r="AX45"/>
      <c r="AY45"/>
      <c r="AZ45"/>
      <c r="BA45"/>
    </row>
    <row r="46" spans="22:53" s="79" customFormat="1" ht="15">
      <c r="V46" s="109"/>
      <c r="AT46"/>
      <c r="AU46"/>
      <c r="AV46"/>
      <c r="AW46"/>
      <c r="AX46"/>
      <c r="AY46"/>
      <c r="AZ46"/>
      <c r="BA46"/>
    </row>
    <row r="47" spans="22:53" s="79" customFormat="1" ht="15">
      <c r="V47" s="109"/>
      <c r="AT47"/>
      <c r="AU47"/>
      <c r="AV47"/>
      <c r="AW47"/>
      <c r="AX47"/>
      <c r="AY47"/>
      <c r="AZ47"/>
      <c r="BA47"/>
    </row>
    <row r="48" spans="22:53" s="79" customFormat="1" ht="15">
      <c r="V48" s="109"/>
      <c r="AT48"/>
      <c r="AU48"/>
      <c r="AV48"/>
      <c r="AW48"/>
      <c r="AX48"/>
      <c r="AY48"/>
      <c r="AZ48"/>
      <c r="BA48"/>
    </row>
    <row r="49" spans="22:53" s="79" customFormat="1" ht="15">
      <c r="V49" s="109"/>
      <c r="AT49"/>
      <c r="AU49"/>
      <c r="AV49"/>
      <c r="AW49"/>
      <c r="AX49"/>
      <c r="AY49"/>
      <c r="AZ49"/>
      <c r="BA49"/>
    </row>
    <row r="50" spans="22:53" s="79" customFormat="1" ht="15">
      <c r="V50" s="109"/>
      <c r="AT50"/>
      <c r="AU50"/>
      <c r="AV50"/>
      <c r="AW50"/>
      <c r="AX50"/>
      <c r="AY50"/>
      <c r="AZ50"/>
      <c r="BA50"/>
    </row>
    <row r="51" spans="22:53" s="79" customFormat="1" ht="15">
      <c r="V51" s="109"/>
      <c r="AT51"/>
      <c r="AU51"/>
      <c r="AV51"/>
      <c r="AW51"/>
      <c r="AX51"/>
      <c r="AY51"/>
      <c r="AZ51"/>
      <c r="BA51"/>
    </row>
    <row r="52" spans="22:53" s="79" customFormat="1" ht="15">
      <c r="V52" s="109"/>
      <c r="AT52"/>
      <c r="AU52"/>
      <c r="AV52"/>
      <c r="AW52"/>
      <c r="AX52"/>
      <c r="AY52"/>
      <c r="AZ52"/>
      <c r="BA52"/>
    </row>
    <row r="53" spans="22:53" s="79" customFormat="1" ht="15">
      <c r="V53" s="109"/>
      <c r="AT53"/>
      <c r="AU53"/>
      <c r="AV53"/>
      <c r="AW53"/>
      <c r="AX53"/>
      <c r="AY53"/>
      <c r="AZ53"/>
      <c r="BA53"/>
    </row>
    <row r="54" spans="22:53" s="79" customFormat="1" ht="15">
      <c r="V54" s="109"/>
      <c r="AT54"/>
      <c r="AU54"/>
      <c r="AV54"/>
      <c r="AW54"/>
      <c r="AX54"/>
      <c r="AY54"/>
      <c r="AZ54"/>
      <c r="BA54"/>
    </row>
    <row r="55" spans="22:53" s="79" customFormat="1" ht="15">
      <c r="V55" s="109"/>
      <c r="AT55"/>
      <c r="AU55"/>
      <c r="AV55"/>
      <c r="AW55"/>
      <c r="AX55"/>
      <c r="AY55"/>
      <c r="AZ55"/>
      <c r="BA55"/>
    </row>
    <row r="56" spans="22:53" s="79" customFormat="1" ht="15">
      <c r="V56" s="109"/>
      <c r="AT56"/>
      <c r="AU56"/>
      <c r="AV56"/>
      <c r="AW56"/>
      <c r="AX56"/>
      <c r="AY56"/>
      <c r="AZ56"/>
      <c r="BA56"/>
    </row>
    <row r="57" spans="22:53" s="79" customFormat="1" ht="15">
      <c r="V57" s="109"/>
      <c r="AT57"/>
      <c r="AU57"/>
      <c r="AV57"/>
      <c r="AW57"/>
      <c r="AX57"/>
      <c r="AY57"/>
      <c r="AZ57"/>
      <c r="BA57"/>
    </row>
    <row r="58" spans="22:53" s="79" customFormat="1" ht="15">
      <c r="V58" s="109"/>
      <c r="AT58"/>
      <c r="AU58"/>
      <c r="AV58"/>
      <c r="AW58"/>
      <c r="AX58"/>
      <c r="AY58"/>
      <c r="AZ58"/>
      <c r="BA58"/>
    </row>
    <row r="59" spans="22:53" s="79" customFormat="1" ht="15">
      <c r="V59" s="109"/>
      <c r="AT59"/>
      <c r="AU59"/>
      <c r="AV59"/>
      <c r="AW59"/>
      <c r="AX59"/>
      <c r="AY59"/>
      <c r="AZ59"/>
      <c r="BA59"/>
    </row>
    <row r="60" spans="22:53" s="79" customFormat="1" ht="15">
      <c r="V60" s="109"/>
      <c r="AT60"/>
      <c r="AU60"/>
      <c r="AV60"/>
      <c r="AW60"/>
      <c r="AX60"/>
      <c r="AY60"/>
      <c r="AZ60"/>
      <c r="BA60"/>
    </row>
    <row r="61" spans="22:53" s="79" customFormat="1" ht="15">
      <c r="V61" s="109"/>
      <c r="AT61"/>
      <c r="AU61"/>
      <c r="AV61"/>
      <c r="AW61"/>
      <c r="AX61"/>
      <c r="AY61"/>
      <c r="AZ61"/>
      <c r="BA61"/>
    </row>
    <row r="62" spans="22:53" s="79" customFormat="1" ht="15">
      <c r="V62" s="109"/>
      <c r="AT62"/>
      <c r="AU62"/>
      <c r="AV62"/>
      <c r="AW62"/>
      <c r="AX62"/>
      <c r="AY62"/>
      <c r="AZ62"/>
      <c r="BA62"/>
    </row>
    <row r="63" spans="22:53" s="79" customFormat="1" ht="15">
      <c r="V63" s="109"/>
      <c r="AT63"/>
      <c r="AU63"/>
      <c r="AV63"/>
      <c r="AW63"/>
      <c r="AX63"/>
      <c r="AY63"/>
      <c r="AZ63"/>
      <c r="BA63"/>
    </row>
    <row r="64" spans="22:53" s="79" customFormat="1" ht="15">
      <c r="V64" s="109"/>
      <c r="AT64"/>
      <c r="AU64"/>
      <c r="AV64"/>
      <c r="AW64"/>
      <c r="AX64"/>
      <c r="AY64"/>
      <c r="AZ64"/>
      <c r="BA64"/>
    </row>
    <row r="65" spans="22:53" s="79" customFormat="1" ht="15">
      <c r="V65" s="109"/>
      <c r="AT65"/>
      <c r="AU65"/>
      <c r="AV65"/>
      <c r="AW65"/>
      <c r="AX65"/>
      <c r="AY65"/>
      <c r="AZ65"/>
      <c r="BA65"/>
    </row>
    <row r="66" spans="22:53" s="79" customFormat="1" ht="15">
      <c r="V66" s="109"/>
      <c r="AT66"/>
      <c r="AU66"/>
      <c r="AV66"/>
      <c r="AW66"/>
      <c r="AX66"/>
      <c r="AY66"/>
      <c r="AZ66"/>
      <c r="BA66"/>
    </row>
    <row r="67" spans="22:53" s="79" customFormat="1" ht="15">
      <c r="V67" s="109"/>
      <c r="AT67"/>
      <c r="AU67"/>
      <c r="AV67"/>
      <c r="AW67"/>
      <c r="AX67"/>
      <c r="AY67"/>
      <c r="AZ67"/>
      <c r="BA67"/>
    </row>
    <row r="68" spans="22:53" s="79" customFormat="1" ht="15">
      <c r="V68" s="109"/>
      <c r="AT68"/>
      <c r="AU68"/>
      <c r="AV68"/>
      <c r="AW68"/>
      <c r="AX68"/>
      <c r="AY68"/>
      <c r="AZ68"/>
      <c r="BA68"/>
    </row>
    <row r="69" spans="22:53" s="79" customFormat="1" ht="15">
      <c r="V69" s="109"/>
      <c r="AT69"/>
      <c r="AU69"/>
      <c r="AV69"/>
      <c r="AW69"/>
      <c r="AX69"/>
      <c r="AY69"/>
      <c r="AZ69"/>
      <c r="BA69"/>
    </row>
    <row r="70" spans="22:53" s="79" customFormat="1" ht="15">
      <c r="V70" s="109"/>
      <c r="AT70"/>
      <c r="AU70"/>
      <c r="AV70"/>
      <c r="AW70"/>
      <c r="AX70"/>
      <c r="AY70"/>
      <c r="AZ70"/>
      <c r="BA70"/>
    </row>
    <row r="71" spans="22:53" s="79" customFormat="1" ht="15">
      <c r="V71" s="109"/>
      <c r="AT71"/>
      <c r="AU71"/>
      <c r="AV71"/>
      <c r="AW71"/>
      <c r="AX71"/>
      <c r="AY71"/>
      <c r="AZ71"/>
      <c r="BA71"/>
    </row>
    <row r="72" spans="22:53" s="79" customFormat="1" ht="15">
      <c r="V72" s="109"/>
      <c r="AT72"/>
      <c r="AU72"/>
      <c r="AV72"/>
      <c r="AW72"/>
      <c r="AX72"/>
      <c r="AY72"/>
      <c r="AZ72"/>
      <c r="BA72"/>
    </row>
    <row r="73" spans="22:53" s="79" customFormat="1" ht="15">
      <c r="V73" s="109"/>
      <c r="AT73"/>
      <c r="AU73"/>
      <c r="AV73"/>
      <c r="AW73"/>
      <c r="AX73"/>
      <c r="AY73"/>
      <c r="AZ73"/>
      <c r="BA73"/>
    </row>
    <row r="74" spans="22:53" s="79" customFormat="1" ht="15">
      <c r="V74" s="109"/>
      <c r="AT74"/>
      <c r="AU74"/>
      <c r="AV74"/>
      <c r="AW74"/>
      <c r="AX74"/>
      <c r="AY74"/>
      <c r="AZ74"/>
      <c r="BA74"/>
    </row>
    <row r="75" spans="22:53" s="79" customFormat="1" ht="15">
      <c r="V75" s="109"/>
      <c r="AT75"/>
      <c r="AU75"/>
      <c r="AV75"/>
      <c r="AW75"/>
      <c r="AX75"/>
      <c r="AY75"/>
      <c r="AZ75"/>
      <c r="BA75"/>
    </row>
    <row r="76" spans="22:53" s="79" customFormat="1" ht="15">
      <c r="V76" s="109"/>
      <c r="AT76"/>
      <c r="AU76"/>
      <c r="AV76"/>
      <c r="AW76"/>
      <c r="AX76"/>
      <c r="AY76"/>
      <c r="AZ76"/>
      <c r="BA76"/>
    </row>
    <row r="77" spans="22:53" s="79" customFormat="1" ht="15">
      <c r="V77" s="109"/>
      <c r="AT77"/>
      <c r="AU77"/>
      <c r="AV77"/>
      <c r="AW77"/>
      <c r="AX77"/>
      <c r="AY77"/>
      <c r="AZ77"/>
      <c r="BA77"/>
    </row>
    <row r="78" spans="22:53" s="79" customFormat="1" ht="15">
      <c r="V78" s="109"/>
      <c r="AT78"/>
      <c r="AU78"/>
      <c r="AV78"/>
      <c r="AW78"/>
      <c r="AX78"/>
      <c r="AY78"/>
      <c r="AZ78"/>
      <c r="BA78"/>
    </row>
    <row r="79" spans="22:53" s="79" customFormat="1" ht="15">
      <c r="V79" s="109"/>
      <c r="AT79"/>
      <c r="AU79"/>
      <c r="AV79"/>
      <c r="AW79"/>
      <c r="AX79"/>
      <c r="AY79"/>
      <c r="AZ79"/>
      <c r="BA79"/>
    </row>
  </sheetData>
  <sheetProtection/>
  <mergeCells count="22">
    <mergeCell ref="E2:H2"/>
    <mergeCell ref="E3:H3"/>
    <mergeCell ref="A4:H4"/>
    <mergeCell ref="A8:H8"/>
    <mergeCell ref="J8:Q8"/>
    <mergeCell ref="S8:Z8"/>
    <mergeCell ref="D43:G43"/>
    <mergeCell ref="AB12:AI12"/>
    <mergeCell ref="AK12:AR12"/>
    <mergeCell ref="A19:H19"/>
    <mergeCell ref="A12:H12"/>
    <mergeCell ref="J12:Q12"/>
    <mergeCell ref="S12:Z12"/>
    <mergeCell ref="J19:Q19"/>
    <mergeCell ref="S19:Z19"/>
    <mergeCell ref="AB19:AI19"/>
    <mergeCell ref="AT8:BA8"/>
    <mergeCell ref="AT12:BA12"/>
    <mergeCell ref="AT19:BA19"/>
    <mergeCell ref="AK19:AR19"/>
    <mergeCell ref="AB8:AI8"/>
    <mergeCell ref="AK8:AR8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4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4.140625" style="20" customWidth="1"/>
    <col min="2" max="2" width="8.140625" style="20" customWidth="1"/>
    <col min="3" max="3" width="8.28125" style="20" customWidth="1"/>
    <col min="4" max="4" width="8.8515625" style="20" customWidth="1"/>
    <col min="5" max="6" width="8.28125" style="20" customWidth="1"/>
    <col min="7" max="7" width="8.140625" style="20" customWidth="1"/>
    <col min="8" max="8" width="8.421875" style="20" customWidth="1"/>
    <col min="9" max="9" width="4.7109375" style="20" customWidth="1"/>
    <col min="10" max="10" width="18.28125" style="20" customWidth="1"/>
    <col min="11" max="11" width="8.140625" style="20" customWidth="1"/>
    <col min="12" max="12" width="9.140625" style="20" customWidth="1"/>
    <col min="13" max="17" width="7.28125" style="20" customWidth="1"/>
    <col min="18" max="18" width="9.140625" style="20" customWidth="1"/>
    <col min="19" max="19" width="17.7109375" style="20" customWidth="1"/>
    <col min="20" max="20" width="7.28125" style="20" customWidth="1"/>
    <col min="21" max="21" width="8.00390625" style="20" customWidth="1"/>
    <col min="22" max="22" width="9.140625" style="20" customWidth="1"/>
    <col min="23" max="26" width="8.00390625" style="20" customWidth="1"/>
    <col min="27" max="27" width="6.140625" style="20" customWidth="1"/>
    <col min="28" max="28" width="18.28125" style="20" customWidth="1"/>
    <col min="29" max="29" width="8.421875" style="20" customWidth="1"/>
    <col min="30" max="30" width="8.00390625" style="20" customWidth="1"/>
    <col min="31" max="31" width="9.140625" style="20" customWidth="1"/>
    <col min="32" max="32" width="8.00390625" style="20" customWidth="1"/>
    <col min="33" max="35" width="7.140625" style="20" customWidth="1"/>
    <col min="36" max="36" width="3.140625" style="20" customWidth="1"/>
    <col min="37" max="37" width="16.57421875" style="20" customWidth="1"/>
    <col min="38" max="45" width="9.140625" style="20" customWidth="1"/>
    <col min="46" max="46" width="16.140625" style="0" customWidth="1"/>
    <col min="47" max="47" width="8.421875" style="0" customWidth="1"/>
    <col min="54" max="16384" width="9.140625" style="20" customWidth="1"/>
  </cols>
  <sheetData>
    <row r="1" spans="3:8" s="9" customFormat="1" ht="20.25" customHeight="1">
      <c r="C1" s="69"/>
      <c r="H1" s="70" t="s">
        <v>15</v>
      </c>
    </row>
    <row r="2" spans="5:8" s="8" customFormat="1" ht="27.75" customHeight="1">
      <c r="E2" s="213" t="s">
        <v>78</v>
      </c>
      <c r="F2" s="213"/>
      <c r="G2" s="213"/>
      <c r="H2" s="213"/>
    </row>
    <row r="3" spans="2:8" s="8" customFormat="1" ht="47.2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42.75" customHeight="1">
      <c r="A4" s="205" t="s">
        <v>118</v>
      </c>
      <c r="B4" s="205"/>
      <c r="C4" s="205"/>
      <c r="D4" s="205"/>
      <c r="E4" s="205"/>
      <c r="F4" s="205"/>
      <c r="G4" s="205"/>
      <c r="H4" s="205"/>
      <c r="J4" s="12"/>
      <c r="K4" s="11"/>
      <c r="M4" s="11"/>
      <c r="N4" s="11"/>
      <c r="O4" s="11"/>
      <c r="P4" s="11"/>
      <c r="Q4" s="11"/>
    </row>
    <row r="5" spans="1:51" ht="31.5" customHeight="1">
      <c r="A5" s="5" t="s">
        <v>19</v>
      </c>
      <c r="F5" s="8"/>
      <c r="J5" s="5" t="s">
        <v>17</v>
      </c>
      <c r="O5" s="5"/>
      <c r="P5" s="5"/>
      <c r="S5" s="5" t="s">
        <v>18</v>
      </c>
      <c r="X5" s="5"/>
      <c r="Y5" s="5"/>
      <c r="AB5" s="21" t="s">
        <v>20</v>
      </c>
      <c r="AC5" s="21"/>
      <c r="AD5" s="21"/>
      <c r="AF5" s="21"/>
      <c r="AG5" s="21"/>
      <c r="AH5" s="21"/>
      <c r="AK5" s="5" t="s">
        <v>21</v>
      </c>
      <c r="AP5" s="5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75" customFormat="1" ht="15" customHeight="1">
      <c r="A8" s="221" t="s">
        <v>16</v>
      </c>
      <c r="B8" s="222"/>
      <c r="C8" s="222"/>
      <c r="D8" s="222"/>
      <c r="E8" s="222"/>
      <c r="F8" s="222"/>
      <c r="G8" s="222"/>
      <c r="H8" s="223"/>
      <c r="J8" s="221" t="s">
        <v>16</v>
      </c>
      <c r="K8" s="222"/>
      <c r="L8" s="222"/>
      <c r="M8" s="222"/>
      <c r="N8" s="222"/>
      <c r="O8" s="222"/>
      <c r="P8" s="222"/>
      <c r="Q8" s="223"/>
      <c r="S8" s="221" t="s">
        <v>16</v>
      </c>
      <c r="T8" s="222"/>
      <c r="U8" s="222"/>
      <c r="V8" s="222"/>
      <c r="W8" s="222"/>
      <c r="X8" s="222"/>
      <c r="Y8" s="222"/>
      <c r="Z8" s="223"/>
      <c r="AB8" s="221" t="s">
        <v>16</v>
      </c>
      <c r="AC8" s="222"/>
      <c r="AD8" s="222"/>
      <c r="AE8" s="222"/>
      <c r="AF8" s="222"/>
      <c r="AG8" s="222"/>
      <c r="AH8" s="222"/>
      <c r="AI8" s="223"/>
      <c r="AK8" s="221" t="s">
        <v>16</v>
      </c>
      <c r="AL8" s="222"/>
      <c r="AM8" s="222"/>
      <c r="AN8" s="222"/>
      <c r="AO8" s="222"/>
      <c r="AP8" s="222"/>
      <c r="AQ8" s="222"/>
      <c r="AR8" s="223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75" customFormat="1" ht="15" customHeight="1">
      <c r="A9" s="76" t="s">
        <v>22</v>
      </c>
      <c r="B9" s="76">
        <f>K9+T9+AL9</f>
        <v>630.3</v>
      </c>
      <c r="C9" s="76">
        <f aca="true" t="shared" si="0" ref="B9:H10">+L9+U9+AM9</f>
        <v>26885</v>
      </c>
      <c r="D9" s="76">
        <f t="shared" si="0"/>
        <v>22409</v>
      </c>
      <c r="E9" s="76">
        <f t="shared" si="0"/>
        <v>551</v>
      </c>
      <c r="F9" s="76">
        <f t="shared" si="0"/>
        <v>3527</v>
      </c>
      <c r="G9" s="76">
        <f t="shared" si="0"/>
        <v>1275</v>
      </c>
      <c r="H9" s="76">
        <f t="shared" si="0"/>
        <v>17056</v>
      </c>
      <c r="J9" s="76" t="s">
        <v>29</v>
      </c>
      <c r="K9" s="76">
        <f>K13+K20</f>
        <v>151.4</v>
      </c>
      <c r="L9" s="76">
        <f>L13+L20</f>
        <v>5375</v>
      </c>
      <c r="M9" s="76">
        <f aca="true" t="shared" si="1" ref="M9:Q10">M13+M20</f>
        <v>4127</v>
      </c>
      <c r="N9" s="76">
        <f t="shared" si="1"/>
        <v>58</v>
      </c>
      <c r="O9" s="76">
        <f t="shared" si="1"/>
        <v>717</v>
      </c>
      <c r="P9" s="76">
        <f t="shared" si="1"/>
        <v>329</v>
      </c>
      <c r="Q9" s="76">
        <f t="shared" si="1"/>
        <v>3023</v>
      </c>
      <c r="S9" s="76" t="s">
        <v>29</v>
      </c>
      <c r="T9" s="76">
        <f>T13+T20</f>
        <v>408.1</v>
      </c>
      <c r="U9" s="76">
        <f aca="true" t="shared" si="2" ref="U9:Z10">U13+U20</f>
        <v>20360</v>
      </c>
      <c r="V9" s="76">
        <f t="shared" si="2"/>
        <v>17380</v>
      </c>
      <c r="W9" s="76">
        <f t="shared" si="2"/>
        <v>489</v>
      </c>
      <c r="X9" s="76">
        <f t="shared" si="2"/>
        <v>2763</v>
      </c>
      <c r="Y9" s="76">
        <f t="shared" si="2"/>
        <v>900</v>
      </c>
      <c r="Z9" s="76">
        <f t="shared" si="2"/>
        <v>13228</v>
      </c>
      <c r="AB9" s="76" t="s">
        <v>29</v>
      </c>
      <c r="AC9" s="76">
        <f>AC13+AC20</f>
        <v>20.05</v>
      </c>
      <c r="AD9" s="76">
        <f aca="true" t="shared" si="3" ref="AD9:AI10">AD13+AD20</f>
        <v>2100</v>
      </c>
      <c r="AE9" s="76">
        <f t="shared" si="3"/>
        <v>1686</v>
      </c>
      <c r="AF9" s="76">
        <f t="shared" si="3"/>
        <v>76</v>
      </c>
      <c r="AG9" s="76">
        <f t="shared" si="3"/>
        <v>491</v>
      </c>
      <c r="AH9" s="76">
        <f t="shared" si="3"/>
        <v>288</v>
      </c>
      <c r="AI9" s="76">
        <f t="shared" si="3"/>
        <v>832</v>
      </c>
      <c r="AK9" s="76" t="s">
        <v>29</v>
      </c>
      <c r="AL9" s="76">
        <f>AL13+AL20</f>
        <v>70.80000000000001</v>
      </c>
      <c r="AM9" s="76">
        <f aca="true" t="shared" si="4" ref="AM9:AR10">AM13+AM20</f>
        <v>1150</v>
      </c>
      <c r="AN9" s="76">
        <f t="shared" si="4"/>
        <v>902</v>
      </c>
      <c r="AO9" s="76">
        <f t="shared" si="4"/>
        <v>4</v>
      </c>
      <c r="AP9" s="76">
        <f t="shared" si="4"/>
        <v>47</v>
      </c>
      <c r="AQ9" s="76">
        <f t="shared" si="4"/>
        <v>46</v>
      </c>
      <c r="AR9" s="76">
        <f t="shared" si="4"/>
        <v>805</v>
      </c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75" customFormat="1" ht="15" customHeight="1">
      <c r="A10" s="77" t="s">
        <v>30</v>
      </c>
      <c r="B10" s="76">
        <f t="shared" si="0"/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J10" s="77" t="s">
        <v>30</v>
      </c>
      <c r="K10" s="76">
        <f>K14+K21</f>
        <v>0</v>
      </c>
      <c r="L10" s="76">
        <f>L14+L21</f>
        <v>0</v>
      </c>
      <c r="M10" s="76">
        <f t="shared" si="1"/>
        <v>0</v>
      </c>
      <c r="N10" s="76">
        <f t="shared" si="1"/>
        <v>0</v>
      </c>
      <c r="O10" s="76">
        <f t="shared" si="1"/>
        <v>0</v>
      </c>
      <c r="P10" s="76">
        <f t="shared" si="1"/>
        <v>0</v>
      </c>
      <c r="Q10" s="76">
        <f t="shared" si="1"/>
        <v>0</v>
      </c>
      <c r="S10" s="77" t="s">
        <v>30</v>
      </c>
      <c r="T10" s="76">
        <f>T14+T21</f>
        <v>0</v>
      </c>
      <c r="U10" s="76">
        <f t="shared" si="2"/>
        <v>0</v>
      </c>
      <c r="V10" s="76">
        <f t="shared" si="2"/>
        <v>0</v>
      </c>
      <c r="W10" s="76">
        <f t="shared" si="2"/>
        <v>0</v>
      </c>
      <c r="X10" s="76">
        <f t="shared" si="2"/>
        <v>0</v>
      </c>
      <c r="Y10" s="76">
        <f t="shared" si="2"/>
        <v>0</v>
      </c>
      <c r="Z10" s="76">
        <f t="shared" si="2"/>
        <v>0</v>
      </c>
      <c r="AB10" s="77" t="s">
        <v>30</v>
      </c>
      <c r="AC10" s="76">
        <f>AC14+AC21</f>
        <v>0</v>
      </c>
      <c r="AD10" s="76">
        <f t="shared" si="3"/>
        <v>0</v>
      </c>
      <c r="AE10" s="76">
        <f t="shared" si="3"/>
        <v>0</v>
      </c>
      <c r="AF10" s="76">
        <f t="shared" si="3"/>
        <v>0</v>
      </c>
      <c r="AG10" s="76">
        <f t="shared" si="3"/>
        <v>0</v>
      </c>
      <c r="AH10" s="76">
        <f t="shared" si="3"/>
        <v>0</v>
      </c>
      <c r="AI10" s="76">
        <f t="shared" si="3"/>
        <v>0</v>
      </c>
      <c r="AK10" s="77" t="s">
        <v>30</v>
      </c>
      <c r="AL10" s="76">
        <f>AL14+AL21</f>
        <v>0</v>
      </c>
      <c r="AM10" s="76">
        <f t="shared" si="4"/>
        <v>0</v>
      </c>
      <c r="AN10" s="76">
        <f t="shared" si="4"/>
        <v>0</v>
      </c>
      <c r="AO10" s="76">
        <f t="shared" si="4"/>
        <v>0</v>
      </c>
      <c r="AP10" s="76">
        <f t="shared" si="4"/>
        <v>0</v>
      </c>
      <c r="AQ10" s="76">
        <f t="shared" si="4"/>
        <v>0</v>
      </c>
      <c r="AR10" s="76">
        <f t="shared" si="4"/>
        <v>0</v>
      </c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>
        <f t="shared" si="10"/>
        <v>0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12" customFormat="1" ht="15" customHeight="1">
      <c r="A12" s="202" t="s">
        <v>1</v>
      </c>
      <c r="B12" s="203"/>
      <c r="C12" s="203"/>
      <c r="D12" s="203"/>
      <c r="E12" s="203"/>
      <c r="F12" s="203"/>
      <c r="G12" s="203"/>
      <c r="H12" s="204"/>
      <c r="J12" s="202" t="s">
        <v>1</v>
      </c>
      <c r="K12" s="203"/>
      <c r="L12" s="203"/>
      <c r="M12" s="203"/>
      <c r="N12" s="203"/>
      <c r="O12" s="203"/>
      <c r="P12" s="203"/>
      <c r="Q12" s="204"/>
      <c r="S12" s="202" t="s">
        <v>1</v>
      </c>
      <c r="T12" s="203"/>
      <c r="U12" s="203"/>
      <c r="V12" s="203"/>
      <c r="W12" s="203"/>
      <c r="X12" s="203"/>
      <c r="Y12" s="203"/>
      <c r="Z12" s="204"/>
      <c r="AB12" s="202" t="s">
        <v>1</v>
      </c>
      <c r="AC12" s="203"/>
      <c r="AD12" s="203"/>
      <c r="AE12" s="203"/>
      <c r="AF12" s="203"/>
      <c r="AG12" s="203"/>
      <c r="AH12" s="203"/>
      <c r="AI12" s="204"/>
      <c r="AK12" s="202" t="s">
        <v>1</v>
      </c>
      <c r="AL12" s="203"/>
      <c r="AM12" s="203"/>
      <c r="AN12" s="203"/>
      <c r="AO12" s="203"/>
      <c r="AP12" s="203"/>
      <c r="AQ12" s="203"/>
      <c r="AR12" s="204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12" customFormat="1" ht="15" customHeight="1">
      <c r="A13" s="111" t="s">
        <v>22</v>
      </c>
      <c r="B13" s="111">
        <f>K13+T13+AL13+AU13</f>
        <v>39.800000000000004</v>
      </c>
      <c r="C13" s="111">
        <f>L13+U13+AM13+AV13</f>
        <v>2220</v>
      </c>
      <c r="D13" s="111">
        <f>M13+V13+AN13</f>
        <v>1567</v>
      </c>
      <c r="E13" s="111">
        <f aca="true" t="shared" si="12" ref="E13:H14">N13+W13+AO13+AX13</f>
        <v>20</v>
      </c>
      <c r="F13" s="111">
        <f t="shared" si="12"/>
        <v>519</v>
      </c>
      <c r="G13" s="111">
        <f t="shared" si="12"/>
        <v>404</v>
      </c>
      <c r="H13" s="111">
        <f t="shared" si="12"/>
        <v>624</v>
      </c>
      <c r="J13" s="111" t="s">
        <v>29</v>
      </c>
      <c r="K13" s="111">
        <v>33</v>
      </c>
      <c r="L13" s="111">
        <v>1155</v>
      </c>
      <c r="M13" s="111">
        <f>SUM(N13:Q13)</f>
        <v>754</v>
      </c>
      <c r="N13" s="111">
        <v>0</v>
      </c>
      <c r="O13" s="111">
        <v>292</v>
      </c>
      <c r="P13" s="111">
        <v>142</v>
      </c>
      <c r="Q13" s="111">
        <v>320</v>
      </c>
      <c r="S13" s="111" t="s">
        <v>29</v>
      </c>
      <c r="T13" s="111">
        <v>6.1</v>
      </c>
      <c r="U13" s="111">
        <v>1035</v>
      </c>
      <c r="V13" s="111">
        <f>W13+X13+Y13+Z13</f>
        <v>802</v>
      </c>
      <c r="W13" s="111">
        <v>20</v>
      </c>
      <c r="X13" s="111">
        <v>226</v>
      </c>
      <c r="Y13" s="111">
        <v>258</v>
      </c>
      <c r="Z13" s="111">
        <v>298</v>
      </c>
      <c r="AB13" s="111" t="s">
        <v>29</v>
      </c>
      <c r="AC13" s="111">
        <v>6.1</v>
      </c>
      <c r="AD13" s="111">
        <v>1035</v>
      </c>
      <c r="AE13" s="111">
        <f>AF13+AG13+AH13+AI13</f>
        <v>802</v>
      </c>
      <c r="AF13" s="111">
        <v>20</v>
      </c>
      <c r="AG13" s="111">
        <v>226</v>
      </c>
      <c r="AH13" s="111">
        <v>258</v>
      </c>
      <c r="AI13" s="111">
        <v>298</v>
      </c>
      <c r="AK13" s="111" t="s">
        <v>29</v>
      </c>
      <c r="AL13" s="111">
        <v>0.7</v>
      </c>
      <c r="AM13" s="111">
        <v>30</v>
      </c>
      <c r="AN13" s="111">
        <f>AO13+AP13+AQ13+AR13</f>
        <v>11</v>
      </c>
      <c r="AO13" s="111">
        <v>0</v>
      </c>
      <c r="AP13" s="111">
        <v>1</v>
      </c>
      <c r="AQ13" s="111">
        <v>4</v>
      </c>
      <c r="AR13" s="111">
        <v>6</v>
      </c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12" customFormat="1" ht="15" customHeight="1">
      <c r="A14" s="113" t="s">
        <v>30</v>
      </c>
      <c r="B14" s="111">
        <f>K14+T14+AL14+AU14</f>
        <v>0</v>
      </c>
      <c r="C14" s="111">
        <f>L14+U14+AM14+AV14</f>
        <v>0</v>
      </c>
      <c r="D14" s="111">
        <f>M14+V14+AN14</f>
        <v>0</v>
      </c>
      <c r="E14" s="111">
        <f t="shared" si="12"/>
        <v>0</v>
      </c>
      <c r="F14" s="111">
        <f t="shared" si="12"/>
        <v>0</v>
      </c>
      <c r="G14" s="111">
        <f t="shared" si="12"/>
        <v>0</v>
      </c>
      <c r="H14" s="111">
        <f t="shared" si="12"/>
        <v>0</v>
      </c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80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 t="e">
        <f t="shared" si="14"/>
        <v>#DIV/0!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80" t="s">
        <v>2</v>
      </c>
      <c r="T15" s="169">
        <f>+T14/T13</f>
        <v>0</v>
      </c>
      <c r="U15" s="169">
        <f aca="true" t="shared" si="15" ref="U15:Z15">+U14/U13</f>
        <v>0</v>
      </c>
      <c r="V15" s="169">
        <f t="shared" si="15"/>
        <v>0</v>
      </c>
      <c r="W15" s="169">
        <f t="shared" si="15"/>
        <v>0</v>
      </c>
      <c r="X15" s="169">
        <f t="shared" si="15"/>
        <v>0</v>
      </c>
      <c r="Y15" s="169">
        <f t="shared" si="15"/>
        <v>0</v>
      </c>
      <c r="Z15" s="169">
        <f t="shared" si="15"/>
        <v>0</v>
      </c>
      <c r="AB15" s="80" t="s">
        <v>2</v>
      </c>
      <c r="AC15" s="169">
        <f>+AC14/AC13</f>
        <v>0</v>
      </c>
      <c r="AD15" s="169">
        <f aca="true" t="shared" si="16" ref="AD15:AI15">+AD14/AD13</f>
        <v>0</v>
      </c>
      <c r="AE15" s="169">
        <f t="shared" si="16"/>
        <v>0</v>
      </c>
      <c r="AF15" s="169">
        <f t="shared" si="16"/>
        <v>0</v>
      </c>
      <c r="AG15" s="169">
        <f t="shared" si="16"/>
        <v>0</v>
      </c>
      <c r="AH15" s="169">
        <f t="shared" si="16"/>
        <v>0</v>
      </c>
      <c r="AI15" s="169">
        <f t="shared" si="16"/>
        <v>0</v>
      </c>
      <c r="AK15" s="80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 t="e">
        <f t="shared" si="17"/>
        <v>#DIV/0!</v>
      </c>
      <c r="AP15" s="169">
        <f t="shared" si="17"/>
        <v>0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79" customFormat="1" ht="15" customHeight="1">
      <c r="A16" s="80" t="s">
        <v>3</v>
      </c>
      <c r="B16" s="80">
        <f aca="true" t="shared" si="19" ref="B16:C18">K16+T16+AL16+AU16</f>
        <v>0</v>
      </c>
      <c r="C16" s="80">
        <f t="shared" si="19"/>
        <v>0</v>
      </c>
      <c r="D16" s="80">
        <f>M16+V16+AN16</f>
        <v>0</v>
      </c>
      <c r="E16" s="80">
        <f aca="true" t="shared" si="20" ref="E16:H18">N16+W16+AO16+AX16</f>
        <v>0</v>
      </c>
      <c r="F16" s="80">
        <f t="shared" si="20"/>
        <v>0</v>
      </c>
      <c r="G16" s="80">
        <f t="shared" si="20"/>
        <v>0</v>
      </c>
      <c r="H16" s="80">
        <f t="shared" si="20"/>
        <v>0</v>
      </c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79" customFormat="1" ht="15" customHeight="1">
      <c r="A17" s="80" t="s">
        <v>4</v>
      </c>
      <c r="B17" s="80">
        <f t="shared" si="19"/>
        <v>0</v>
      </c>
      <c r="C17" s="80">
        <f t="shared" si="19"/>
        <v>0</v>
      </c>
      <c r="D17" s="80">
        <f>M17+V17+AN17</f>
        <v>0</v>
      </c>
      <c r="E17" s="80">
        <f t="shared" si="20"/>
        <v>0</v>
      </c>
      <c r="F17" s="80">
        <f t="shared" si="20"/>
        <v>0</v>
      </c>
      <c r="G17" s="80">
        <f t="shared" si="20"/>
        <v>0</v>
      </c>
      <c r="H17" s="80">
        <f t="shared" si="20"/>
        <v>0</v>
      </c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79" customFormat="1" ht="15" customHeight="1">
      <c r="A18" s="80" t="s">
        <v>5</v>
      </c>
      <c r="B18" s="80">
        <f t="shared" si="19"/>
        <v>0</v>
      </c>
      <c r="C18" s="80">
        <f t="shared" si="19"/>
        <v>0</v>
      </c>
      <c r="D18" s="80">
        <f>M18+V18+AN18</f>
        <v>0</v>
      </c>
      <c r="E18" s="80">
        <f t="shared" si="20"/>
        <v>0</v>
      </c>
      <c r="F18" s="80">
        <f t="shared" si="20"/>
        <v>0</v>
      </c>
      <c r="G18" s="80">
        <f t="shared" si="20"/>
        <v>0</v>
      </c>
      <c r="H18" s="80">
        <f t="shared" si="20"/>
        <v>0</v>
      </c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12" customFormat="1" ht="15" customHeight="1">
      <c r="A19" s="202" t="s">
        <v>6</v>
      </c>
      <c r="B19" s="203"/>
      <c r="C19" s="203"/>
      <c r="D19" s="203"/>
      <c r="E19" s="203"/>
      <c r="F19" s="203"/>
      <c r="G19" s="203"/>
      <c r="H19" s="204"/>
      <c r="J19" s="202" t="s">
        <v>6</v>
      </c>
      <c r="K19" s="203"/>
      <c r="L19" s="203"/>
      <c r="M19" s="203"/>
      <c r="N19" s="203"/>
      <c r="O19" s="203"/>
      <c r="P19" s="203"/>
      <c r="Q19" s="204"/>
      <c r="S19" s="202" t="s">
        <v>6</v>
      </c>
      <c r="T19" s="203"/>
      <c r="U19" s="203"/>
      <c r="V19" s="203"/>
      <c r="W19" s="203"/>
      <c r="X19" s="203"/>
      <c r="Y19" s="203"/>
      <c r="Z19" s="204"/>
      <c r="AB19" s="202" t="s">
        <v>6</v>
      </c>
      <c r="AC19" s="203"/>
      <c r="AD19" s="203"/>
      <c r="AE19" s="203"/>
      <c r="AF19" s="203"/>
      <c r="AG19" s="203"/>
      <c r="AH19" s="203"/>
      <c r="AI19" s="204"/>
      <c r="AK19" s="202" t="s">
        <v>6</v>
      </c>
      <c r="AL19" s="203"/>
      <c r="AM19" s="203"/>
      <c r="AN19" s="203"/>
      <c r="AO19" s="203"/>
      <c r="AP19" s="203"/>
      <c r="AQ19" s="203"/>
      <c r="AR19" s="204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12" customFormat="1" ht="15" customHeight="1">
      <c r="A20" s="111" t="s">
        <v>29</v>
      </c>
      <c r="B20" s="111">
        <f aca="true" t="shared" si="21" ref="B20:H21">K20+T20+AL20</f>
        <v>590.5</v>
      </c>
      <c r="C20" s="111">
        <f t="shared" si="21"/>
        <v>24665</v>
      </c>
      <c r="D20" s="111">
        <f t="shared" si="21"/>
        <v>20842</v>
      </c>
      <c r="E20" s="111">
        <f t="shared" si="21"/>
        <v>531</v>
      </c>
      <c r="F20" s="111">
        <f t="shared" si="21"/>
        <v>3008</v>
      </c>
      <c r="G20" s="111">
        <f t="shared" si="21"/>
        <v>871</v>
      </c>
      <c r="H20" s="111">
        <f t="shared" si="21"/>
        <v>16432</v>
      </c>
      <c r="J20" s="111" t="s">
        <v>29</v>
      </c>
      <c r="K20" s="114">
        <f>K23+K26+K29+K32+K35+K38</f>
        <v>118.4</v>
      </c>
      <c r="L20" s="111">
        <f>L23+L26+L29+L32+L35+L38</f>
        <v>4220</v>
      </c>
      <c r="M20" s="114">
        <f aca="true" t="shared" si="22" ref="M20:Q21">M23+M26+M29+M32+M35+M38</f>
        <v>3373</v>
      </c>
      <c r="N20" s="114">
        <f t="shared" si="22"/>
        <v>58</v>
      </c>
      <c r="O20" s="114">
        <f t="shared" si="22"/>
        <v>425</v>
      </c>
      <c r="P20" s="114">
        <f t="shared" si="22"/>
        <v>187</v>
      </c>
      <c r="Q20" s="114">
        <f t="shared" si="22"/>
        <v>2703</v>
      </c>
      <c r="S20" s="111" t="s">
        <v>29</v>
      </c>
      <c r="T20" s="114">
        <f>T23+T26+T29+T32+T35+T38</f>
        <v>402</v>
      </c>
      <c r="U20" s="114">
        <f aca="true" t="shared" si="23" ref="U20:Z21">U23+U26+U29+U32+U35+U38</f>
        <v>19325</v>
      </c>
      <c r="V20" s="111">
        <f t="shared" si="23"/>
        <v>16578</v>
      </c>
      <c r="W20" s="114">
        <f t="shared" si="23"/>
        <v>469</v>
      </c>
      <c r="X20" s="114">
        <f t="shared" si="23"/>
        <v>2537</v>
      </c>
      <c r="Y20" s="114">
        <f t="shared" si="23"/>
        <v>642</v>
      </c>
      <c r="Z20" s="114">
        <f t="shared" si="23"/>
        <v>12930</v>
      </c>
      <c r="AB20" s="111" t="s">
        <v>29</v>
      </c>
      <c r="AC20" s="114">
        <f>AC23+AC26+AC29+AC32+AC35+AC38</f>
        <v>13.950000000000001</v>
      </c>
      <c r="AD20" s="114">
        <f aca="true" t="shared" si="24" ref="AD20:AI21">AD23+AD26+AD29+AD32+AD35+AD38</f>
        <v>1065</v>
      </c>
      <c r="AE20" s="111">
        <f t="shared" si="24"/>
        <v>884</v>
      </c>
      <c r="AF20" s="114">
        <f t="shared" si="24"/>
        <v>56</v>
      </c>
      <c r="AG20" s="114">
        <f t="shared" si="24"/>
        <v>265</v>
      </c>
      <c r="AH20" s="114">
        <f t="shared" si="24"/>
        <v>30</v>
      </c>
      <c r="AI20" s="114">
        <v>534</v>
      </c>
      <c r="AK20" s="111" t="s">
        <v>29</v>
      </c>
      <c r="AL20" s="114">
        <f>AL23+AL26+AL29+AL32+AL35+AL38</f>
        <v>70.10000000000001</v>
      </c>
      <c r="AM20" s="114">
        <f>AM23+AM26+AM29+AM32+AM35+AM38</f>
        <v>1120</v>
      </c>
      <c r="AN20" s="111">
        <f aca="true" t="shared" si="25" ref="AM20:AR21">AN23+AN26+AN29+AN32+AN35+AN38</f>
        <v>891</v>
      </c>
      <c r="AO20" s="114">
        <f t="shared" si="25"/>
        <v>4</v>
      </c>
      <c r="AP20" s="114">
        <f t="shared" si="25"/>
        <v>46</v>
      </c>
      <c r="AQ20" s="114">
        <f t="shared" si="25"/>
        <v>42</v>
      </c>
      <c r="AR20" s="114">
        <f t="shared" si="25"/>
        <v>799</v>
      </c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12" customFormat="1" ht="15" customHeight="1">
      <c r="A21" s="113" t="s">
        <v>30</v>
      </c>
      <c r="B21" s="111">
        <f t="shared" si="21"/>
        <v>0</v>
      </c>
      <c r="C21" s="111">
        <f t="shared" si="21"/>
        <v>0</v>
      </c>
      <c r="D21" s="111">
        <f t="shared" si="21"/>
        <v>0</v>
      </c>
      <c r="E21" s="111">
        <f t="shared" si="21"/>
        <v>0</v>
      </c>
      <c r="F21" s="111">
        <f t="shared" si="21"/>
        <v>0</v>
      </c>
      <c r="G21" s="111">
        <f t="shared" si="21"/>
        <v>0</v>
      </c>
      <c r="H21" s="111">
        <f t="shared" si="21"/>
        <v>0</v>
      </c>
      <c r="J21" s="113" t="s">
        <v>30</v>
      </c>
      <c r="K21" s="114">
        <f>K24+K27+K30+K33+K36+K39</f>
        <v>0</v>
      </c>
      <c r="L21" s="111">
        <f>L24+L27+L30+L33+L36+L39</f>
        <v>0</v>
      </c>
      <c r="M21" s="114">
        <f t="shared" si="22"/>
        <v>0</v>
      </c>
      <c r="N21" s="114">
        <f t="shared" si="22"/>
        <v>0</v>
      </c>
      <c r="O21" s="114">
        <f t="shared" si="22"/>
        <v>0</v>
      </c>
      <c r="P21" s="114">
        <f t="shared" si="22"/>
        <v>0</v>
      </c>
      <c r="Q21" s="114">
        <f t="shared" si="22"/>
        <v>0</v>
      </c>
      <c r="S21" s="113" t="s">
        <v>30</v>
      </c>
      <c r="T21" s="114">
        <f>T24+T27+T30+T33+T36+T39</f>
        <v>0</v>
      </c>
      <c r="U21" s="114">
        <f t="shared" si="23"/>
        <v>0</v>
      </c>
      <c r="V21" s="111">
        <f t="shared" si="23"/>
        <v>0</v>
      </c>
      <c r="W21" s="114">
        <f t="shared" si="23"/>
        <v>0</v>
      </c>
      <c r="X21" s="114">
        <f t="shared" si="23"/>
        <v>0</v>
      </c>
      <c r="Y21" s="114">
        <f t="shared" si="23"/>
        <v>0</v>
      </c>
      <c r="Z21" s="114">
        <f t="shared" si="23"/>
        <v>0</v>
      </c>
      <c r="AB21" s="113" t="s">
        <v>30</v>
      </c>
      <c r="AC21" s="114">
        <f>AC24+AC27+AC30+AC33+AC36+AC39</f>
        <v>0</v>
      </c>
      <c r="AD21" s="114">
        <f t="shared" si="24"/>
        <v>0</v>
      </c>
      <c r="AE21" s="111">
        <f t="shared" si="24"/>
        <v>0</v>
      </c>
      <c r="AF21" s="114">
        <f t="shared" si="24"/>
        <v>0</v>
      </c>
      <c r="AG21" s="114">
        <f t="shared" si="24"/>
        <v>0</v>
      </c>
      <c r="AH21" s="114">
        <f t="shared" si="24"/>
        <v>0</v>
      </c>
      <c r="AI21" s="114">
        <f t="shared" si="24"/>
        <v>0</v>
      </c>
      <c r="AK21" s="113" t="s">
        <v>30</v>
      </c>
      <c r="AL21" s="114">
        <f>AL24+AL27+AL30+AL33+AL36+AL39</f>
        <v>0</v>
      </c>
      <c r="AM21" s="114">
        <f t="shared" si="25"/>
        <v>0</v>
      </c>
      <c r="AN21" s="111">
        <f t="shared" si="25"/>
        <v>0</v>
      </c>
      <c r="AO21" s="114">
        <f t="shared" si="25"/>
        <v>0</v>
      </c>
      <c r="AP21" s="114">
        <f t="shared" si="25"/>
        <v>0</v>
      </c>
      <c r="AQ21" s="114">
        <f t="shared" si="25"/>
        <v>0</v>
      </c>
      <c r="AR21" s="114">
        <f t="shared" si="25"/>
        <v>0</v>
      </c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2</v>
      </c>
      <c r="K22" s="145">
        <f>K21/K20</f>
        <v>0</v>
      </c>
      <c r="L22" s="145">
        <f aca="true" t="shared" si="28" ref="L22:Q22">L21/L20</f>
        <v>0</v>
      </c>
      <c r="M22" s="145">
        <f t="shared" si="28"/>
        <v>0</v>
      </c>
      <c r="N22" s="145">
        <f t="shared" si="28"/>
        <v>0</v>
      </c>
      <c r="O22" s="145">
        <f t="shared" si="28"/>
        <v>0</v>
      </c>
      <c r="P22" s="145">
        <f t="shared" si="28"/>
        <v>0</v>
      </c>
      <c r="Q22" s="145">
        <f t="shared" si="28"/>
        <v>0</v>
      </c>
      <c r="S22" s="80" t="s">
        <v>2</v>
      </c>
      <c r="T22" s="145">
        <f>T21/T20</f>
        <v>0</v>
      </c>
      <c r="U22" s="145">
        <f aca="true" t="shared" si="29" ref="U22:Z22">U21/U20</f>
        <v>0</v>
      </c>
      <c r="V22" s="145">
        <f t="shared" si="29"/>
        <v>0</v>
      </c>
      <c r="W22" s="145">
        <f t="shared" si="29"/>
        <v>0</v>
      </c>
      <c r="X22" s="145">
        <f t="shared" si="29"/>
        <v>0</v>
      </c>
      <c r="Y22" s="145">
        <f t="shared" si="29"/>
        <v>0</v>
      </c>
      <c r="Z22" s="145">
        <f t="shared" si="29"/>
        <v>0</v>
      </c>
      <c r="AB22" s="80" t="s">
        <v>2</v>
      </c>
      <c r="AC22" s="145">
        <f>AC21/AC20</f>
        <v>0</v>
      </c>
      <c r="AD22" s="145">
        <f aca="true" t="shared" si="30" ref="AD22:AI22">AD21/AD20</f>
        <v>0</v>
      </c>
      <c r="AE22" s="145">
        <f t="shared" si="30"/>
        <v>0</v>
      </c>
      <c r="AF22" s="145">
        <f t="shared" si="30"/>
        <v>0</v>
      </c>
      <c r="AG22" s="145">
        <f t="shared" si="30"/>
        <v>0</v>
      </c>
      <c r="AH22" s="145">
        <f t="shared" si="30"/>
        <v>0</v>
      </c>
      <c r="AI22" s="145">
        <f t="shared" si="30"/>
        <v>0</v>
      </c>
      <c r="AK22" s="80" t="s">
        <v>2</v>
      </c>
      <c r="AL22" s="145">
        <f>AL21/AL20</f>
        <v>0</v>
      </c>
      <c r="AM22" s="145">
        <f aca="true" t="shared" si="31" ref="AM22:AR22">AM21/AM20</f>
        <v>0</v>
      </c>
      <c r="AN22" s="145">
        <f t="shared" si="31"/>
        <v>0</v>
      </c>
      <c r="AO22" s="145">
        <f t="shared" si="31"/>
        <v>0</v>
      </c>
      <c r="AP22" s="145">
        <f t="shared" si="31"/>
        <v>0</v>
      </c>
      <c r="AQ22" s="145">
        <f t="shared" si="31"/>
        <v>0</v>
      </c>
      <c r="AR22" s="145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79" customFormat="1" ht="15" customHeight="1">
      <c r="A23" s="80" t="s">
        <v>23</v>
      </c>
      <c r="B23" s="80">
        <f>K23+T23+AL23+AU23</f>
        <v>0</v>
      </c>
      <c r="C23" s="80">
        <f>L23+U23+AM23+AV23</f>
        <v>0</v>
      </c>
      <c r="D23" s="80">
        <f>M23+V23+AN23</f>
        <v>0</v>
      </c>
      <c r="E23" s="80">
        <f aca="true" t="shared" si="33" ref="E23:H24">N23+W23+AO23+AX23</f>
        <v>0</v>
      </c>
      <c r="F23" s="80">
        <f t="shared" si="33"/>
        <v>0</v>
      </c>
      <c r="G23" s="80">
        <f t="shared" si="33"/>
        <v>0</v>
      </c>
      <c r="H23" s="80">
        <f t="shared" si="33"/>
        <v>0</v>
      </c>
      <c r="J23" s="80" t="s">
        <v>23</v>
      </c>
      <c r="K23" s="80"/>
      <c r="L23" s="80">
        <f>M23+N23+O23+P23</f>
        <v>0</v>
      </c>
      <c r="M23" s="80"/>
      <c r="N23" s="80"/>
      <c r="O23" s="80"/>
      <c r="P23" s="80"/>
      <c r="Q23" s="80"/>
      <c r="S23" s="80" t="s">
        <v>23</v>
      </c>
      <c r="T23" s="80"/>
      <c r="U23" s="80"/>
      <c r="V23" s="80">
        <f>W23+X23+Y23+Z23</f>
        <v>0</v>
      </c>
      <c r="W23" s="80"/>
      <c r="X23" s="80"/>
      <c r="Y23" s="80"/>
      <c r="Z23" s="80"/>
      <c r="AB23" s="80" t="s">
        <v>23</v>
      </c>
      <c r="AC23" s="80"/>
      <c r="AD23" s="80"/>
      <c r="AE23" s="80">
        <f>AF23+AG23+AH23+AI23</f>
        <v>0</v>
      </c>
      <c r="AF23" s="80"/>
      <c r="AG23" s="80"/>
      <c r="AH23" s="80"/>
      <c r="AI23" s="80"/>
      <c r="AK23" s="80" t="s">
        <v>23</v>
      </c>
      <c r="AL23" s="80"/>
      <c r="AM23" s="80"/>
      <c r="AN23" s="80">
        <f>AO23+AP23+AQ23+AR23</f>
        <v>0</v>
      </c>
      <c r="AO23" s="80"/>
      <c r="AP23" s="80"/>
      <c r="AQ23" s="80"/>
      <c r="AR23" s="80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79" customFormat="1" ht="15" customHeight="1">
      <c r="A24" s="80" t="s">
        <v>32</v>
      </c>
      <c r="B24" s="80">
        <f>K24+T24+AL24+AU24</f>
        <v>0</v>
      </c>
      <c r="C24" s="80">
        <f>L24+U24+AM24+AV24</f>
        <v>0</v>
      </c>
      <c r="D24" s="80">
        <f>M24+V24+AN24</f>
        <v>0</v>
      </c>
      <c r="E24" s="80">
        <f t="shared" si="33"/>
        <v>0</v>
      </c>
      <c r="F24" s="80">
        <f t="shared" si="33"/>
        <v>0</v>
      </c>
      <c r="G24" s="80">
        <f t="shared" si="33"/>
        <v>0</v>
      </c>
      <c r="H24" s="80">
        <f t="shared" si="33"/>
        <v>0</v>
      </c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 t="e">
        <f>B24/B23</f>
        <v>#DIV/0!</v>
      </c>
      <c r="C25" s="93" t="e">
        <f aca="true" t="shared" si="34" ref="C25:H25">C24/C23</f>
        <v>#DIV/0!</v>
      </c>
      <c r="D25" s="93" t="e">
        <f t="shared" si="34"/>
        <v>#DIV/0!</v>
      </c>
      <c r="E25" s="93" t="e">
        <f t="shared" si="34"/>
        <v>#DIV/0!</v>
      </c>
      <c r="F25" s="93" t="e">
        <f t="shared" si="34"/>
        <v>#DIV/0!</v>
      </c>
      <c r="G25" s="93" t="e">
        <f t="shared" si="34"/>
        <v>#DIV/0!</v>
      </c>
      <c r="H25" s="93" t="e">
        <f t="shared" si="34"/>
        <v>#DIV/0!</v>
      </c>
      <c r="J25" s="80" t="s">
        <v>2</v>
      </c>
      <c r="K25" s="169" t="e">
        <f>+K24/K23</f>
        <v>#DIV/0!</v>
      </c>
      <c r="L25" s="169" t="e">
        <f aca="true" t="shared" si="35" ref="L25:Q25">+L24/L23</f>
        <v>#DIV/0!</v>
      </c>
      <c r="M25" s="169" t="e">
        <f t="shared" si="35"/>
        <v>#DIV/0!</v>
      </c>
      <c r="N25" s="169" t="e">
        <f t="shared" si="35"/>
        <v>#DIV/0!</v>
      </c>
      <c r="O25" s="169" t="e">
        <f t="shared" si="35"/>
        <v>#DIV/0!</v>
      </c>
      <c r="P25" s="169" t="e">
        <f t="shared" si="35"/>
        <v>#DIV/0!</v>
      </c>
      <c r="Q25" s="169" t="e">
        <f t="shared" si="35"/>
        <v>#DIV/0!</v>
      </c>
      <c r="S25" s="80" t="s">
        <v>2</v>
      </c>
      <c r="T25" s="169" t="e">
        <f>+T24/T23</f>
        <v>#DIV/0!</v>
      </c>
      <c r="U25" s="169" t="e">
        <f aca="true" t="shared" si="36" ref="U25:Z25">+U24/U23</f>
        <v>#DIV/0!</v>
      </c>
      <c r="V25" s="169" t="e">
        <f t="shared" si="36"/>
        <v>#DIV/0!</v>
      </c>
      <c r="W25" s="169" t="e">
        <f t="shared" si="36"/>
        <v>#DIV/0!</v>
      </c>
      <c r="X25" s="169" t="e">
        <f t="shared" si="36"/>
        <v>#DIV/0!</v>
      </c>
      <c r="Y25" s="169" t="e">
        <f t="shared" si="36"/>
        <v>#DIV/0!</v>
      </c>
      <c r="Z25" s="169" t="e">
        <f t="shared" si="36"/>
        <v>#DIV/0!</v>
      </c>
      <c r="AB25" s="80" t="s">
        <v>2</v>
      </c>
      <c r="AC25" s="169" t="e">
        <f>+AC24/AC23</f>
        <v>#DIV/0!</v>
      </c>
      <c r="AD25" s="169" t="e">
        <f aca="true" t="shared" si="37" ref="AD25:AI25">+AD24/AD23</f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K25" s="80" t="s">
        <v>2</v>
      </c>
      <c r="AL25" s="169" t="e">
        <f>+AL24/AL23</f>
        <v>#DIV/0!</v>
      </c>
      <c r="AM25" s="169" t="e">
        <f aca="true" t="shared" si="38" ref="AM25:AR25">+AM24/AM23</f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79" customFormat="1" ht="15" customHeight="1">
      <c r="A26" s="80" t="s">
        <v>24</v>
      </c>
      <c r="B26" s="80">
        <f>K26+T26+AL26+AU26</f>
        <v>74.6</v>
      </c>
      <c r="C26" s="80">
        <f>L26+U26+AM26+AV26</f>
        <v>2255</v>
      </c>
      <c r="D26" s="80">
        <f>M26+V26+AN26</f>
        <v>1970</v>
      </c>
      <c r="E26" s="80">
        <f aca="true" t="shared" si="40" ref="E26:H27">N26+W26+AO26+AX26</f>
        <v>36</v>
      </c>
      <c r="F26" s="80">
        <f t="shared" si="40"/>
        <v>359</v>
      </c>
      <c r="G26" s="80">
        <f t="shared" si="40"/>
        <v>95</v>
      </c>
      <c r="H26" s="80">
        <f t="shared" si="40"/>
        <v>1480</v>
      </c>
      <c r="J26" s="80" t="s">
        <v>24</v>
      </c>
      <c r="K26" s="80">
        <v>12.1</v>
      </c>
      <c r="L26" s="80">
        <v>440</v>
      </c>
      <c r="M26" s="80">
        <f>SUM(N26:Q26)</f>
        <v>346</v>
      </c>
      <c r="N26" s="80">
        <v>14</v>
      </c>
      <c r="O26" s="80">
        <v>75</v>
      </c>
      <c r="P26" s="80">
        <v>30</v>
      </c>
      <c r="Q26" s="80">
        <v>227</v>
      </c>
      <c r="S26" s="80" t="s">
        <v>24</v>
      </c>
      <c r="T26" s="80">
        <v>62</v>
      </c>
      <c r="U26" s="80">
        <v>1800</v>
      </c>
      <c r="V26" s="80">
        <f>W26+X26+Y26+Z26</f>
        <v>1611</v>
      </c>
      <c r="W26" s="80">
        <v>22</v>
      </c>
      <c r="X26" s="80">
        <v>284</v>
      </c>
      <c r="Y26" s="80">
        <v>64</v>
      </c>
      <c r="Z26" s="80">
        <v>1241</v>
      </c>
      <c r="AB26" s="80" t="s">
        <v>24</v>
      </c>
      <c r="AC26" s="80">
        <v>0</v>
      </c>
      <c r="AD26" s="80">
        <v>10</v>
      </c>
      <c r="AE26" s="80">
        <f>AF26+AG26+AH26+AI26</f>
        <v>7</v>
      </c>
      <c r="AF26" s="80">
        <v>0</v>
      </c>
      <c r="AG26" s="80">
        <v>1</v>
      </c>
      <c r="AH26" s="80">
        <v>0</v>
      </c>
      <c r="AI26" s="80">
        <v>6</v>
      </c>
      <c r="AK26" s="80" t="s">
        <v>24</v>
      </c>
      <c r="AL26" s="80">
        <v>0.5</v>
      </c>
      <c r="AM26" s="80">
        <v>15</v>
      </c>
      <c r="AN26" s="80">
        <f>AO26+AP26+AQ26+AR26</f>
        <v>13</v>
      </c>
      <c r="AO26" s="80">
        <v>0</v>
      </c>
      <c r="AP26" s="80">
        <v>0</v>
      </c>
      <c r="AQ26" s="80">
        <v>1</v>
      </c>
      <c r="AR26" s="80">
        <v>12</v>
      </c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79" customFormat="1" ht="15" customHeight="1">
      <c r="A27" s="80" t="s">
        <v>33</v>
      </c>
      <c r="B27" s="80">
        <f>K27+T27+AL27+AU27</f>
        <v>0</v>
      </c>
      <c r="C27" s="80">
        <f>L27+U27+AM27+AV27</f>
        <v>0</v>
      </c>
      <c r="D27" s="80">
        <f>M27+V27+AN27</f>
        <v>0</v>
      </c>
      <c r="E27" s="80">
        <f t="shared" si="40"/>
        <v>0</v>
      </c>
      <c r="F27" s="80">
        <f t="shared" si="40"/>
        <v>0</v>
      </c>
      <c r="G27" s="80">
        <f t="shared" si="40"/>
        <v>0</v>
      </c>
      <c r="H27" s="80">
        <f t="shared" si="40"/>
        <v>0</v>
      </c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80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80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80" t="s">
        <v>2</v>
      </c>
      <c r="AC28" s="169" t="e">
        <f>+AC27/AC26</f>
        <v>#DIV/0!</v>
      </c>
      <c r="AD28" s="169">
        <f aca="true" t="shared" si="44" ref="AD28:AI28">+AD27/AD26</f>
        <v>0</v>
      </c>
      <c r="AE28" s="169">
        <f t="shared" si="44"/>
        <v>0</v>
      </c>
      <c r="AF28" s="169" t="e">
        <f t="shared" si="44"/>
        <v>#DIV/0!</v>
      </c>
      <c r="AG28" s="169">
        <f t="shared" si="44"/>
        <v>0</v>
      </c>
      <c r="AH28" s="169" t="e">
        <f t="shared" si="44"/>
        <v>#DIV/0!</v>
      </c>
      <c r="AI28" s="169">
        <f t="shared" si="44"/>
        <v>0</v>
      </c>
      <c r="AK28" s="80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 t="e">
        <f t="shared" si="45"/>
        <v>#DIV/0!</v>
      </c>
      <c r="AP28" s="169" t="e">
        <f t="shared" si="45"/>
        <v>#DIV/0!</v>
      </c>
      <c r="AQ28" s="169">
        <f t="shared" si="45"/>
        <v>0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79" customFormat="1" ht="15" customHeight="1">
      <c r="A29" s="80" t="s">
        <v>25</v>
      </c>
      <c r="B29" s="80">
        <f>K29+T29+AL29+AU29</f>
        <v>255.90000000000003</v>
      </c>
      <c r="C29" s="80">
        <f>L29+U29+AM29+AV29</f>
        <v>10310</v>
      </c>
      <c r="D29" s="80">
        <f>M29+V29+AN29</f>
        <v>8813</v>
      </c>
      <c r="E29" s="80">
        <f aca="true" t="shared" si="47" ref="E29:H30">N29+W29+AO29+AX29</f>
        <v>242</v>
      </c>
      <c r="F29" s="80">
        <f t="shared" si="47"/>
        <v>1025</v>
      </c>
      <c r="G29" s="80">
        <f t="shared" si="47"/>
        <v>306</v>
      </c>
      <c r="H29" s="80">
        <f t="shared" si="47"/>
        <v>7240</v>
      </c>
      <c r="J29" s="80" t="s">
        <v>25</v>
      </c>
      <c r="K29" s="80">
        <v>43.4</v>
      </c>
      <c r="L29" s="80">
        <v>1825</v>
      </c>
      <c r="M29" s="80">
        <f>SUM(N29:Q29)</f>
        <v>1437</v>
      </c>
      <c r="N29" s="80">
        <v>0</v>
      </c>
      <c r="O29" s="80">
        <v>100</v>
      </c>
      <c r="P29" s="80">
        <v>42</v>
      </c>
      <c r="Q29" s="80">
        <v>1295</v>
      </c>
      <c r="S29" s="80" t="s">
        <v>25</v>
      </c>
      <c r="T29" s="80">
        <v>159.3</v>
      </c>
      <c r="U29" s="80">
        <v>7935</v>
      </c>
      <c r="V29" s="80">
        <f>W29+X29+Y29+Z29</f>
        <v>6947</v>
      </c>
      <c r="W29" s="80">
        <v>242</v>
      </c>
      <c r="X29" s="80">
        <v>913</v>
      </c>
      <c r="Y29" s="80">
        <v>244</v>
      </c>
      <c r="Z29" s="80">
        <v>5548</v>
      </c>
      <c r="AB29" s="80" t="s">
        <v>25</v>
      </c>
      <c r="AC29" s="80">
        <v>0.5</v>
      </c>
      <c r="AD29" s="80">
        <v>65</v>
      </c>
      <c r="AE29" s="80">
        <f>AF29+AG29+AH29+AI29</f>
        <v>59</v>
      </c>
      <c r="AF29" s="80">
        <v>1</v>
      </c>
      <c r="AG29" s="80">
        <v>7</v>
      </c>
      <c r="AH29" s="80">
        <v>2</v>
      </c>
      <c r="AI29" s="80">
        <v>49</v>
      </c>
      <c r="AK29" s="80" t="s">
        <v>25</v>
      </c>
      <c r="AL29" s="80">
        <v>53.2</v>
      </c>
      <c r="AM29" s="80">
        <v>550</v>
      </c>
      <c r="AN29" s="80">
        <f>AO29+AP29+AQ29+AR29</f>
        <v>429</v>
      </c>
      <c r="AO29" s="80">
        <v>0</v>
      </c>
      <c r="AP29" s="80">
        <v>12</v>
      </c>
      <c r="AQ29" s="80">
        <v>20</v>
      </c>
      <c r="AR29" s="80">
        <v>397</v>
      </c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79" customFormat="1" ht="15" customHeight="1">
      <c r="A30" s="80" t="s">
        <v>34</v>
      </c>
      <c r="B30" s="80">
        <f>K30+T30+AL30+AU30</f>
        <v>0</v>
      </c>
      <c r="C30" s="80">
        <f>L30+U30+AM30+AV30</f>
        <v>0</v>
      </c>
      <c r="D30" s="80">
        <f>M30+V30+AN30</f>
        <v>0</v>
      </c>
      <c r="E30" s="80">
        <f t="shared" si="47"/>
        <v>0</v>
      </c>
      <c r="F30" s="80">
        <f t="shared" si="47"/>
        <v>0</v>
      </c>
      <c r="G30" s="80">
        <f t="shared" si="47"/>
        <v>0</v>
      </c>
      <c r="H30" s="80">
        <f t="shared" si="47"/>
        <v>0</v>
      </c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80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 t="e">
        <f t="shared" si="49"/>
        <v>#DIV/0!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80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80" t="s">
        <v>2</v>
      </c>
      <c r="AC31" s="169">
        <f>+AC30/AC29</f>
        <v>0</v>
      </c>
      <c r="AD31" s="169">
        <f aca="true" t="shared" si="51" ref="AD31:AI31">+AD30/AD29</f>
        <v>0</v>
      </c>
      <c r="AE31" s="169">
        <f t="shared" si="51"/>
        <v>0</v>
      </c>
      <c r="AF31" s="169">
        <f t="shared" si="51"/>
        <v>0</v>
      </c>
      <c r="AG31" s="169">
        <f t="shared" si="51"/>
        <v>0</v>
      </c>
      <c r="AH31" s="169">
        <f t="shared" si="51"/>
        <v>0</v>
      </c>
      <c r="AI31" s="169">
        <f t="shared" si="51"/>
        <v>0</v>
      </c>
      <c r="AK31" s="80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 t="e">
        <f t="shared" si="52"/>
        <v>#DIV/0!</v>
      </c>
      <c r="AP31" s="169">
        <f t="shared" si="52"/>
        <v>0</v>
      </c>
      <c r="AQ31" s="169">
        <f t="shared" si="52"/>
        <v>0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79" customFormat="1" ht="15" customHeight="1">
      <c r="A32" s="80" t="s">
        <v>26</v>
      </c>
      <c r="B32" s="80">
        <f>K32+T32+AL32+AU32</f>
        <v>2.6</v>
      </c>
      <c r="C32" s="80">
        <f>L32+U32+AM32+AV32</f>
        <v>355</v>
      </c>
      <c r="D32" s="80">
        <f>M32+V32+AN32</f>
        <v>272</v>
      </c>
      <c r="E32" s="80">
        <f aca="true" t="shared" si="54" ref="E32:H33">N32+W32+AO32+AX32</f>
        <v>27</v>
      </c>
      <c r="F32" s="80">
        <f t="shared" si="54"/>
        <v>69</v>
      </c>
      <c r="G32" s="80">
        <f t="shared" si="54"/>
        <v>2</v>
      </c>
      <c r="H32" s="80">
        <f t="shared" si="54"/>
        <v>174</v>
      </c>
      <c r="J32" s="80" t="s">
        <v>26</v>
      </c>
      <c r="K32" s="80"/>
      <c r="L32" s="80"/>
      <c r="M32" s="81">
        <f>N32+O32+P32+Q32</f>
        <v>0</v>
      </c>
      <c r="N32" s="80"/>
      <c r="O32" s="80"/>
      <c r="P32" s="80"/>
      <c r="Q32" s="80"/>
      <c r="S32" s="80" t="s">
        <v>26</v>
      </c>
      <c r="T32" s="80">
        <v>2.6</v>
      </c>
      <c r="U32" s="80">
        <v>350</v>
      </c>
      <c r="V32" s="80">
        <f>W32+X32+Y32+Z32</f>
        <v>270</v>
      </c>
      <c r="W32" s="80">
        <v>27</v>
      </c>
      <c r="X32" s="80">
        <v>69</v>
      </c>
      <c r="Y32" s="80">
        <v>0</v>
      </c>
      <c r="Z32" s="80">
        <v>174</v>
      </c>
      <c r="AB32" s="80" t="s">
        <v>26</v>
      </c>
      <c r="AC32" s="80">
        <v>2.6</v>
      </c>
      <c r="AD32" s="80">
        <v>320</v>
      </c>
      <c r="AE32" s="80">
        <f>AF32+AG32+AH32+AI32</f>
        <v>248</v>
      </c>
      <c r="AF32" s="80">
        <v>25</v>
      </c>
      <c r="AG32" s="80">
        <v>63</v>
      </c>
      <c r="AH32" s="80">
        <v>0</v>
      </c>
      <c r="AI32" s="80">
        <v>160</v>
      </c>
      <c r="AK32" s="80" t="s">
        <v>26</v>
      </c>
      <c r="AL32" s="80">
        <v>0</v>
      </c>
      <c r="AM32" s="80">
        <v>5</v>
      </c>
      <c r="AN32" s="80">
        <f>AO32+AP32+AQ32+AR32</f>
        <v>2</v>
      </c>
      <c r="AO32" s="80">
        <v>0</v>
      </c>
      <c r="AP32" s="80">
        <v>0</v>
      </c>
      <c r="AQ32" s="80">
        <v>2</v>
      </c>
      <c r="AR32" s="80">
        <v>0</v>
      </c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79" customFormat="1" ht="15" customHeight="1">
      <c r="A33" s="80" t="s">
        <v>35</v>
      </c>
      <c r="B33" s="80">
        <f>K33+T33+AL33+AU33</f>
        <v>0</v>
      </c>
      <c r="C33" s="80">
        <f>L33+U33+AM33+AV33</f>
        <v>0</v>
      </c>
      <c r="D33" s="80">
        <f>M33+V33+AN33</f>
        <v>0</v>
      </c>
      <c r="E33" s="80">
        <f t="shared" si="54"/>
        <v>0</v>
      </c>
      <c r="F33" s="80">
        <f t="shared" si="54"/>
        <v>0</v>
      </c>
      <c r="G33" s="80">
        <f t="shared" si="54"/>
        <v>0</v>
      </c>
      <c r="H33" s="80">
        <f t="shared" si="54"/>
        <v>0</v>
      </c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J34" s="80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80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 t="e">
        <f t="shared" si="57"/>
        <v>#DIV/0!</v>
      </c>
      <c r="Z34" s="169">
        <f t="shared" si="57"/>
        <v>0</v>
      </c>
      <c r="AB34" s="80" t="s">
        <v>2</v>
      </c>
      <c r="AC34" s="169">
        <f>+AC33/AC32</f>
        <v>0</v>
      </c>
      <c r="AD34" s="169">
        <f aca="true" t="shared" si="58" ref="AD34:AI34">+AD33/AD32</f>
        <v>0</v>
      </c>
      <c r="AE34" s="169">
        <f t="shared" si="58"/>
        <v>0</v>
      </c>
      <c r="AF34" s="169">
        <f t="shared" si="58"/>
        <v>0</v>
      </c>
      <c r="AG34" s="169">
        <f t="shared" si="58"/>
        <v>0</v>
      </c>
      <c r="AH34" s="169" t="e">
        <f t="shared" si="58"/>
        <v>#DIV/0!</v>
      </c>
      <c r="AI34" s="169">
        <f t="shared" si="58"/>
        <v>0</v>
      </c>
      <c r="AK34" s="80" t="s">
        <v>2</v>
      </c>
      <c r="AL34" s="169" t="e">
        <f>+AL33/AL32</f>
        <v>#DIV/0!</v>
      </c>
      <c r="AM34" s="169">
        <f aca="true" t="shared" si="59" ref="AM34:AR34">+AM33/AM32</f>
        <v>0</v>
      </c>
      <c r="AN34" s="169">
        <f t="shared" si="59"/>
        <v>0</v>
      </c>
      <c r="AO34" s="169" t="e">
        <f t="shared" si="59"/>
        <v>#DIV/0!</v>
      </c>
      <c r="AP34" s="169" t="e">
        <f t="shared" si="59"/>
        <v>#DIV/0!</v>
      </c>
      <c r="AQ34" s="169">
        <f t="shared" si="59"/>
        <v>0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79" customFormat="1" ht="15" customHeight="1">
      <c r="A35" s="80" t="s">
        <v>27</v>
      </c>
      <c r="B35" s="80">
        <f>K35+T35+AL35+AU35</f>
        <v>61</v>
      </c>
      <c r="C35" s="80">
        <f>L35+U35+AM35+AV35</f>
        <v>4680</v>
      </c>
      <c r="D35" s="80">
        <f>M35+V35+AN35</f>
        <v>3992</v>
      </c>
      <c r="E35" s="80">
        <f aca="true" t="shared" si="61" ref="E35:H36">N35+W35+AO35+AX35</f>
        <v>88</v>
      </c>
      <c r="F35" s="80">
        <f t="shared" si="61"/>
        <v>654</v>
      </c>
      <c r="G35" s="80">
        <f t="shared" si="61"/>
        <v>189</v>
      </c>
      <c r="H35" s="80">
        <f t="shared" si="61"/>
        <v>3061</v>
      </c>
      <c r="J35" s="80" t="s">
        <v>27</v>
      </c>
      <c r="K35" s="80">
        <v>1.1</v>
      </c>
      <c r="L35" s="80">
        <v>35</v>
      </c>
      <c r="M35" s="80">
        <v>31</v>
      </c>
      <c r="N35" s="80">
        <v>0</v>
      </c>
      <c r="O35" s="80">
        <v>4</v>
      </c>
      <c r="P35" s="80">
        <v>3</v>
      </c>
      <c r="Q35" s="80">
        <v>24</v>
      </c>
      <c r="S35" s="80" t="s">
        <v>27</v>
      </c>
      <c r="T35" s="80">
        <v>53.4</v>
      </c>
      <c r="U35" s="80">
        <v>4585</v>
      </c>
      <c r="V35" s="80">
        <f>W35+X35+Y35+Z35</f>
        <v>3911</v>
      </c>
      <c r="W35" s="80">
        <v>88</v>
      </c>
      <c r="X35" s="80">
        <v>648</v>
      </c>
      <c r="Y35" s="80">
        <v>184</v>
      </c>
      <c r="Z35" s="80">
        <v>2991</v>
      </c>
      <c r="AB35" s="80" t="s">
        <v>27</v>
      </c>
      <c r="AC35" s="80">
        <v>0.05</v>
      </c>
      <c r="AD35" s="80">
        <v>10</v>
      </c>
      <c r="AE35" s="80">
        <f>AF35+AG35+AH35+AI35</f>
        <v>8</v>
      </c>
      <c r="AF35" s="80">
        <v>0</v>
      </c>
      <c r="AG35" s="80">
        <v>2</v>
      </c>
      <c r="AH35" s="80">
        <v>0</v>
      </c>
      <c r="AI35" s="80">
        <v>6</v>
      </c>
      <c r="AK35" s="80" t="s">
        <v>27</v>
      </c>
      <c r="AL35" s="80">
        <v>6.5</v>
      </c>
      <c r="AM35" s="80">
        <v>60</v>
      </c>
      <c r="AN35" s="80">
        <f>AO35+AP35+AQ35+AR35</f>
        <v>50</v>
      </c>
      <c r="AO35" s="80">
        <v>0</v>
      </c>
      <c r="AP35" s="80">
        <v>2</v>
      </c>
      <c r="AQ35" s="80">
        <v>2</v>
      </c>
      <c r="AR35" s="80">
        <v>46</v>
      </c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79" customFormat="1" ht="15" customHeight="1">
      <c r="A36" s="80" t="s">
        <v>36</v>
      </c>
      <c r="B36" s="80">
        <f>K36+T36+AL36+AU36</f>
        <v>0</v>
      </c>
      <c r="C36" s="80">
        <f>L36+U36+AM36+AV36</f>
        <v>0</v>
      </c>
      <c r="D36" s="80">
        <f>M36+V36+AN36</f>
        <v>0</v>
      </c>
      <c r="E36" s="80">
        <f t="shared" si="61"/>
        <v>0</v>
      </c>
      <c r="F36" s="80">
        <f t="shared" si="61"/>
        <v>0</v>
      </c>
      <c r="G36" s="80">
        <f t="shared" si="61"/>
        <v>0</v>
      </c>
      <c r="H36" s="80">
        <f t="shared" si="61"/>
        <v>0</v>
      </c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80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80" t="s">
        <v>2</v>
      </c>
      <c r="K37" s="169">
        <f>+K36/K35</f>
        <v>0</v>
      </c>
      <c r="L37" s="169">
        <f aca="true" t="shared" si="63" ref="L37:Q37">+L36/L35</f>
        <v>0</v>
      </c>
      <c r="M37" s="169">
        <f t="shared" si="63"/>
        <v>0</v>
      </c>
      <c r="N37" s="169" t="e">
        <f t="shared" si="63"/>
        <v>#DIV/0!</v>
      </c>
      <c r="O37" s="169">
        <f t="shared" si="63"/>
        <v>0</v>
      </c>
      <c r="P37" s="169">
        <f t="shared" si="63"/>
        <v>0</v>
      </c>
      <c r="Q37" s="169">
        <f t="shared" si="63"/>
        <v>0</v>
      </c>
      <c r="S37" s="80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80" t="s">
        <v>2</v>
      </c>
      <c r="AC37" s="169">
        <f>+AC36/AC35</f>
        <v>0</v>
      </c>
      <c r="AD37" s="169">
        <f aca="true" t="shared" si="65" ref="AD37:AI37">+AD36/AD35</f>
        <v>0</v>
      </c>
      <c r="AE37" s="169">
        <f t="shared" si="65"/>
        <v>0</v>
      </c>
      <c r="AF37" s="169" t="e">
        <f t="shared" si="65"/>
        <v>#DIV/0!</v>
      </c>
      <c r="AG37" s="169">
        <f t="shared" si="65"/>
        <v>0</v>
      </c>
      <c r="AH37" s="169" t="e">
        <f t="shared" si="65"/>
        <v>#DIV/0!</v>
      </c>
      <c r="AI37" s="169">
        <f t="shared" si="65"/>
        <v>0</v>
      </c>
      <c r="AK37" s="80" t="s">
        <v>2</v>
      </c>
      <c r="AL37" s="169">
        <f aca="true" t="shared" si="66" ref="AL37:AQ37">+AL36/AL35</f>
        <v>0</v>
      </c>
      <c r="AM37" s="169">
        <f t="shared" si="66"/>
        <v>0</v>
      </c>
      <c r="AN37" s="169">
        <f t="shared" si="66"/>
        <v>0</v>
      </c>
      <c r="AO37" s="169" t="e">
        <f t="shared" si="66"/>
        <v>#DIV/0!</v>
      </c>
      <c r="AP37" s="169">
        <f t="shared" si="66"/>
        <v>0</v>
      </c>
      <c r="AQ37" s="169">
        <f t="shared" si="66"/>
        <v>0</v>
      </c>
      <c r="AR37" s="93">
        <f>AR36/AR35</f>
        <v>0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79" customFormat="1" ht="15" customHeight="1">
      <c r="A38" s="80" t="s">
        <v>28</v>
      </c>
      <c r="B38" s="80">
        <f>K38+T38+AL38+AU38</f>
        <v>196.4</v>
      </c>
      <c r="C38" s="80">
        <f>L38+U38+AM38+AV38</f>
        <v>7065</v>
      </c>
      <c r="D38" s="80">
        <f>M38+V38+AN38</f>
        <v>5795</v>
      </c>
      <c r="E38" s="80">
        <f aca="true" t="shared" si="68" ref="E38:H39">N38+W38+AO38+AX38</f>
        <v>138</v>
      </c>
      <c r="F38" s="80">
        <f t="shared" si="68"/>
        <v>901</v>
      </c>
      <c r="G38" s="80">
        <f t="shared" si="68"/>
        <v>279</v>
      </c>
      <c r="H38" s="80">
        <f t="shared" si="68"/>
        <v>4477</v>
      </c>
      <c r="J38" s="80" t="s">
        <v>28</v>
      </c>
      <c r="K38" s="80">
        <v>61.8</v>
      </c>
      <c r="L38" s="80">
        <v>1920</v>
      </c>
      <c r="M38" s="80">
        <f>SUM(N38:Q38)</f>
        <v>1559</v>
      </c>
      <c r="N38" s="80">
        <v>44</v>
      </c>
      <c r="O38" s="80">
        <v>246</v>
      </c>
      <c r="P38" s="80">
        <v>112</v>
      </c>
      <c r="Q38" s="80">
        <v>1157</v>
      </c>
      <c r="S38" s="80" t="s">
        <v>28</v>
      </c>
      <c r="T38" s="80">
        <v>124.7</v>
      </c>
      <c r="U38" s="80">
        <v>4655</v>
      </c>
      <c r="V38" s="80">
        <f>W38+X38+Y38+Z38</f>
        <v>3839</v>
      </c>
      <c r="W38" s="80">
        <v>90</v>
      </c>
      <c r="X38" s="80">
        <v>623</v>
      </c>
      <c r="Y38" s="80">
        <v>150</v>
      </c>
      <c r="Z38" s="80">
        <v>2976</v>
      </c>
      <c r="AB38" s="80" t="s">
        <v>28</v>
      </c>
      <c r="AC38" s="80">
        <v>10.8</v>
      </c>
      <c r="AD38" s="80">
        <v>660</v>
      </c>
      <c r="AE38" s="80">
        <f>AF38+AG38+AH38+AI38</f>
        <v>562</v>
      </c>
      <c r="AF38" s="80">
        <v>30</v>
      </c>
      <c r="AG38" s="80">
        <v>192</v>
      </c>
      <c r="AH38" s="80">
        <v>28</v>
      </c>
      <c r="AI38" s="80">
        <v>312</v>
      </c>
      <c r="AK38" s="80" t="s">
        <v>28</v>
      </c>
      <c r="AL38" s="80">
        <v>9.9</v>
      </c>
      <c r="AM38" s="80">
        <v>490</v>
      </c>
      <c r="AN38" s="80">
        <f>AO38+AP38+AQ38+AR38</f>
        <v>397</v>
      </c>
      <c r="AO38" s="80">
        <v>4</v>
      </c>
      <c r="AP38" s="80">
        <v>32</v>
      </c>
      <c r="AQ38" s="80">
        <v>17</v>
      </c>
      <c r="AR38" s="80">
        <v>344</v>
      </c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79" customFormat="1" ht="15" customHeight="1">
      <c r="A39" s="80" t="s">
        <v>37</v>
      </c>
      <c r="B39" s="80">
        <f>K39+T39+AL39+AU39</f>
        <v>0</v>
      </c>
      <c r="C39" s="80">
        <f>L39+U39+AM39+AV39</f>
        <v>0</v>
      </c>
      <c r="D39" s="80">
        <f>M39+V39+AN39</f>
        <v>0</v>
      </c>
      <c r="E39" s="80">
        <f t="shared" si="68"/>
        <v>0</v>
      </c>
      <c r="F39" s="80">
        <f t="shared" si="68"/>
        <v>0</v>
      </c>
      <c r="G39" s="80">
        <f t="shared" si="68"/>
        <v>0</v>
      </c>
      <c r="H39" s="80">
        <f t="shared" si="68"/>
        <v>0</v>
      </c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80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80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80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80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>
        <f t="shared" si="73"/>
        <v>0</v>
      </c>
      <c r="AP40" s="169">
        <f t="shared" si="73"/>
        <v>0</v>
      </c>
      <c r="AQ40" s="169">
        <f t="shared" si="73"/>
        <v>0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46:53" s="79" customFormat="1" ht="15">
      <c r="AT41"/>
      <c r="AU41"/>
      <c r="AV41"/>
      <c r="AW41"/>
      <c r="AX41"/>
      <c r="AY41"/>
      <c r="AZ41"/>
      <c r="BA41"/>
    </row>
    <row r="42" spans="46:53" s="79" customFormat="1" ht="15">
      <c r="AT42"/>
      <c r="AU42"/>
      <c r="AV42"/>
      <c r="AW42"/>
      <c r="AX42"/>
      <c r="AY42"/>
      <c r="AZ42"/>
      <c r="BA42"/>
    </row>
    <row r="43" spans="4:53" s="79" customFormat="1" ht="15">
      <c r="D43" s="79" t="s">
        <v>65</v>
      </c>
      <c r="AT43"/>
      <c r="AU43"/>
      <c r="AV43"/>
      <c r="AW43"/>
      <c r="AX43"/>
      <c r="AY43"/>
      <c r="AZ43"/>
      <c r="BA43"/>
    </row>
    <row r="44" spans="4:53" s="79" customFormat="1" ht="15">
      <c r="D44" s="79" t="s">
        <v>66</v>
      </c>
      <c r="AT44"/>
      <c r="AU44"/>
      <c r="AV44"/>
      <c r="AW44"/>
      <c r="AX44"/>
      <c r="AY44"/>
      <c r="AZ44"/>
      <c r="BA44"/>
    </row>
  </sheetData>
  <sheetProtection/>
  <mergeCells count="21">
    <mergeCell ref="AT8:BA8"/>
    <mergeCell ref="AB8:AI8"/>
    <mergeCell ref="AK8:AR8"/>
    <mergeCell ref="S8:Z8"/>
    <mergeCell ref="A12:H12"/>
    <mergeCell ref="E2:H2"/>
    <mergeCell ref="E3:H3"/>
    <mergeCell ref="A4:H4"/>
    <mergeCell ref="A8:H8"/>
    <mergeCell ref="J8:Q8"/>
    <mergeCell ref="J12:Q12"/>
    <mergeCell ref="AT19:BA19"/>
    <mergeCell ref="AB12:AI12"/>
    <mergeCell ref="AK12:AR12"/>
    <mergeCell ref="S12:Z12"/>
    <mergeCell ref="A19:H19"/>
    <mergeCell ref="J19:Q19"/>
    <mergeCell ref="S19:Z19"/>
    <mergeCell ref="AB19:AI19"/>
    <mergeCell ref="AK19:AR19"/>
    <mergeCell ref="AT12:BA1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48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9.28125" style="20" customWidth="1"/>
    <col min="2" max="2" width="7.00390625" style="20" customWidth="1"/>
    <col min="3" max="3" width="8.28125" style="20" customWidth="1"/>
    <col min="4" max="4" width="8.8515625" style="20" customWidth="1"/>
    <col min="5" max="5" width="7.140625" style="20" customWidth="1"/>
    <col min="6" max="6" width="7.8515625" style="20" customWidth="1"/>
    <col min="7" max="7" width="8.140625" style="20" customWidth="1"/>
    <col min="8" max="8" width="8.421875" style="20" customWidth="1"/>
    <col min="9" max="9" width="9.140625" style="20" customWidth="1"/>
    <col min="10" max="10" width="19.140625" style="20" customWidth="1"/>
    <col min="11" max="11" width="8.140625" style="20" customWidth="1"/>
    <col min="12" max="12" width="7.28125" style="20" customWidth="1"/>
    <col min="13" max="13" width="9.140625" style="20" customWidth="1"/>
    <col min="14" max="17" width="7.28125" style="20" customWidth="1"/>
    <col min="18" max="18" width="9.140625" style="20" customWidth="1"/>
    <col min="19" max="19" width="16.7109375" style="20" customWidth="1"/>
    <col min="20" max="20" width="7.28125" style="20" customWidth="1"/>
    <col min="21" max="21" width="8.00390625" style="20" customWidth="1"/>
    <col min="22" max="22" width="9.140625" style="20" customWidth="1"/>
    <col min="23" max="26" width="8.00390625" style="20" customWidth="1"/>
    <col min="27" max="27" width="9.140625" style="20" customWidth="1"/>
    <col min="28" max="28" width="18.140625" style="20" customWidth="1"/>
    <col min="29" max="29" width="7.421875" style="20" customWidth="1"/>
    <col min="30" max="30" width="8.00390625" style="20" customWidth="1"/>
    <col min="31" max="31" width="9.140625" style="20" customWidth="1"/>
    <col min="32" max="35" width="7.140625" style="20" customWidth="1"/>
    <col min="36" max="36" width="9.140625" style="20" customWidth="1"/>
    <col min="37" max="37" width="17.8515625" style="20" customWidth="1"/>
    <col min="38" max="45" width="9.140625" style="20" customWidth="1"/>
    <col min="46" max="46" width="16.140625" style="0" customWidth="1"/>
    <col min="47" max="47" width="8.421875" style="0" customWidth="1"/>
    <col min="54" max="16384" width="9.140625" style="20" customWidth="1"/>
  </cols>
  <sheetData>
    <row r="1" s="9" customFormat="1" ht="18.75" customHeight="1">
      <c r="H1" s="70" t="s">
        <v>15</v>
      </c>
    </row>
    <row r="2" spans="5:8" s="8" customFormat="1" ht="24.75" customHeight="1">
      <c r="E2" s="213" t="s">
        <v>78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38.25" customHeight="1">
      <c r="A4" s="205" t="s">
        <v>119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1" ht="26.25" customHeight="1">
      <c r="A5" s="5" t="s">
        <v>19</v>
      </c>
      <c r="F5" s="8"/>
      <c r="J5" s="5" t="s">
        <v>17</v>
      </c>
      <c r="O5" s="5"/>
      <c r="P5" s="5"/>
      <c r="S5" s="5" t="s">
        <v>18</v>
      </c>
      <c r="X5" s="5"/>
      <c r="Y5" s="5"/>
      <c r="AB5" s="21" t="s">
        <v>20</v>
      </c>
      <c r="AC5" s="21"/>
      <c r="AD5" s="21"/>
      <c r="AF5" s="21"/>
      <c r="AG5" s="21"/>
      <c r="AH5" s="21"/>
      <c r="AK5" s="5" t="s">
        <v>21</v>
      </c>
      <c r="AP5" s="5"/>
      <c r="AT5" s="7" t="s">
        <v>105</v>
      </c>
      <c r="AY5" s="7"/>
    </row>
    <row r="6" spans="1:53" s="72" customFormat="1" ht="15.75" customHeight="1">
      <c r="A6" s="175" t="s">
        <v>0</v>
      </c>
      <c r="B6" s="175" t="s">
        <v>7</v>
      </c>
      <c r="C6" s="175" t="s">
        <v>69</v>
      </c>
      <c r="D6" s="175" t="s">
        <v>70</v>
      </c>
      <c r="E6" s="175" t="s">
        <v>9</v>
      </c>
      <c r="F6" s="175" t="s">
        <v>10</v>
      </c>
      <c r="G6" s="175" t="s">
        <v>11</v>
      </c>
      <c r="H6" s="175" t="s">
        <v>12</v>
      </c>
      <c r="J6" s="175" t="s">
        <v>0</v>
      </c>
      <c r="K6" s="175" t="s">
        <v>7</v>
      </c>
      <c r="L6" s="175" t="s">
        <v>69</v>
      </c>
      <c r="M6" s="175" t="s">
        <v>70</v>
      </c>
      <c r="N6" s="175" t="s">
        <v>9</v>
      </c>
      <c r="O6" s="175" t="s">
        <v>10</v>
      </c>
      <c r="P6" s="175" t="s">
        <v>11</v>
      </c>
      <c r="Q6" s="175" t="s">
        <v>12</v>
      </c>
      <c r="S6" s="175" t="s">
        <v>0</v>
      </c>
      <c r="T6" s="175" t="s">
        <v>7</v>
      </c>
      <c r="U6" s="175" t="s">
        <v>69</v>
      </c>
      <c r="V6" s="175" t="s">
        <v>70</v>
      </c>
      <c r="W6" s="175" t="s">
        <v>9</v>
      </c>
      <c r="X6" s="175" t="s">
        <v>10</v>
      </c>
      <c r="Y6" s="175" t="s">
        <v>11</v>
      </c>
      <c r="Z6" s="175" t="s">
        <v>12</v>
      </c>
      <c r="AB6" s="175" t="s">
        <v>0</v>
      </c>
      <c r="AC6" s="175" t="s">
        <v>7</v>
      </c>
      <c r="AD6" s="175" t="s">
        <v>69</v>
      </c>
      <c r="AE6" s="175" t="s">
        <v>70</v>
      </c>
      <c r="AF6" s="175" t="s">
        <v>9</v>
      </c>
      <c r="AG6" s="175" t="s">
        <v>10</v>
      </c>
      <c r="AH6" s="175" t="s">
        <v>11</v>
      </c>
      <c r="AI6" s="175" t="s">
        <v>12</v>
      </c>
      <c r="AK6" s="175" t="s">
        <v>0</v>
      </c>
      <c r="AL6" s="175" t="s">
        <v>7</v>
      </c>
      <c r="AM6" s="175" t="s">
        <v>69</v>
      </c>
      <c r="AN6" s="175" t="s">
        <v>70</v>
      </c>
      <c r="AO6" s="175" t="s">
        <v>9</v>
      </c>
      <c r="AP6" s="175" t="s">
        <v>10</v>
      </c>
      <c r="AQ6" s="175" t="s">
        <v>11</v>
      </c>
      <c r="AR6" s="175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2" customFormat="1" ht="15.75" customHeight="1">
      <c r="A7" s="176"/>
      <c r="B7" s="176" t="s">
        <v>13</v>
      </c>
      <c r="C7" s="176" t="s">
        <v>68</v>
      </c>
      <c r="D7" s="176" t="s">
        <v>68</v>
      </c>
      <c r="E7" s="176" t="s">
        <v>68</v>
      </c>
      <c r="F7" s="176" t="s">
        <v>68</v>
      </c>
      <c r="G7" s="176" t="s">
        <v>68</v>
      </c>
      <c r="H7" s="176" t="s">
        <v>68</v>
      </c>
      <c r="J7" s="176"/>
      <c r="K7" s="176" t="s">
        <v>13</v>
      </c>
      <c r="L7" s="176" t="s">
        <v>68</v>
      </c>
      <c r="M7" s="176" t="s">
        <v>68</v>
      </c>
      <c r="N7" s="176" t="s">
        <v>68</v>
      </c>
      <c r="O7" s="176" t="s">
        <v>68</v>
      </c>
      <c r="P7" s="176" t="s">
        <v>68</v>
      </c>
      <c r="Q7" s="176" t="s">
        <v>68</v>
      </c>
      <c r="S7" s="176"/>
      <c r="T7" s="176" t="s">
        <v>13</v>
      </c>
      <c r="U7" s="176" t="s">
        <v>68</v>
      </c>
      <c r="V7" s="176" t="s">
        <v>68</v>
      </c>
      <c r="W7" s="176" t="s">
        <v>68</v>
      </c>
      <c r="X7" s="176" t="s">
        <v>68</v>
      </c>
      <c r="Y7" s="176" t="s">
        <v>68</v>
      </c>
      <c r="Z7" s="176" t="s">
        <v>68</v>
      </c>
      <c r="AB7" s="176"/>
      <c r="AC7" s="176" t="s">
        <v>13</v>
      </c>
      <c r="AD7" s="176" t="s">
        <v>68</v>
      </c>
      <c r="AE7" s="176" t="s">
        <v>68</v>
      </c>
      <c r="AF7" s="176" t="s">
        <v>68</v>
      </c>
      <c r="AG7" s="176" t="s">
        <v>68</v>
      </c>
      <c r="AH7" s="176" t="s">
        <v>68</v>
      </c>
      <c r="AI7" s="176" t="s">
        <v>68</v>
      </c>
      <c r="AK7" s="176"/>
      <c r="AL7" s="176" t="s">
        <v>13</v>
      </c>
      <c r="AM7" s="176" t="s">
        <v>68</v>
      </c>
      <c r="AN7" s="176" t="s">
        <v>68</v>
      </c>
      <c r="AO7" s="176" t="s">
        <v>68</v>
      </c>
      <c r="AP7" s="176" t="s">
        <v>68</v>
      </c>
      <c r="AQ7" s="176" t="s">
        <v>68</v>
      </c>
      <c r="AR7" s="176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75" customFormat="1" ht="15" customHeight="1">
      <c r="A8" s="221" t="s">
        <v>16</v>
      </c>
      <c r="B8" s="222"/>
      <c r="C8" s="222"/>
      <c r="D8" s="222"/>
      <c r="E8" s="222"/>
      <c r="F8" s="222"/>
      <c r="G8" s="222"/>
      <c r="H8" s="223"/>
      <c r="J8" s="221" t="s">
        <v>16</v>
      </c>
      <c r="K8" s="222"/>
      <c r="L8" s="222"/>
      <c r="M8" s="222"/>
      <c r="N8" s="222"/>
      <c r="O8" s="222"/>
      <c r="P8" s="222"/>
      <c r="Q8" s="223"/>
      <c r="S8" s="221" t="s">
        <v>16</v>
      </c>
      <c r="T8" s="222"/>
      <c r="U8" s="222"/>
      <c r="V8" s="222"/>
      <c r="W8" s="222"/>
      <c r="X8" s="222"/>
      <c r="Y8" s="222"/>
      <c r="Z8" s="223"/>
      <c r="AB8" s="221" t="s">
        <v>16</v>
      </c>
      <c r="AC8" s="222"/>
      <c r="AD8" s="222"/>
      <c r="AE8" s="222"/>
      <c r="AF8" s="222"/>
      <c r="AG8" s="222"/>
      <c r="AH8" s="222"/>
      <c r="AI8" s="223"/>
      <c r="AK8" s="221" t="s">
        <v>16</v>
      </c>
      <c r="AL8" s="222"/>
      <c r="AM8" s="222"/>
      <c r="AN8" s="222"/>
      <c r="AO8" s="222"/>
      <c r="AP8" s="222"/>
      <c r="AQ8" s="222"/>
      <c r="AR8" s="223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75" customFormat="1" ht="15" customHeight="1">
      <c r="A9" s="76" t="s">
        <v>22</v>
      </c>
      <c r="B9" s="76">
        <f>K9+T9+AL9</f>
        <v>773</v>
      </c>
      <c r="C9" s="76">
        <f aca="true" t="shared" si="0" ref="B9:H10">+L9+U9+AM9</f>
        <v>33050</v>
      </c>
      <c r="D9" s="76">
        <f t="shared" si="0"/>
        <v>27623</v>
      </c>
      <c r="E9" s="76">
        <f t="shared" si="0"/>
        <v>1109</v>
      </c>
      <c r="F9" s="76">
        <f t="shared" si="0"/>
        <v>6793</v>
      </c>
      <c r="G9" s="76">
        <f t="shared" si="0"/>
        <v>2294</v>
      </c>
      <c r="H9" s="76">
        <f t="shared" si="0"/>
        <v>17427</v>
      </c>
      <c r="J9" s="76" t="s">
        <v>22</v>
      </c>
      <c r="K9" s="76">
        <f>K13+K20</f>
        <v>63</v>
      </c>
      <c r="L9" s="76">
        <f aca="true" t="shared" si="1" ref="L9:Q10">L13+L20</f>
        <v>1350</v>
      </c>
      <c r="M9" s="76">
        <f t="shared" si="1"/>
        <v>1128</v>
      </c>
      <c r="N9" s="76">
        <f t="shared" si="1"/>
        <v>27</v>
      </c>
      <c r="O9" s="76">
        <f t="shared" si="1"/>
        <v>405</v>
      </c>
      <c r="P9" s="76">
        <f t="shared" si="1"/>
        <v>168</v>
      </c>
      <c r="Q9" s="76">
        <f t="shared" si="1"/>
        <v>528</v>
      </c>
      <c r="S9" s="76" t="s">
        <v>22</v>
      </c>
      <c r="T9" s="76">
        <f>T13+T20</f>
        <v>669</v>
      </c>
      <c r="U9" s="76">
        <f aca="true" t="shared" si="2" ref="U9:Z10">U13+U20</f>
        <v>30180</v>
      </c>
      <c r="V9" s="76">
        <f t="shared" si="2"/>
        <v>25226</v>
      </c>
      <c r="W9" s="76">
        <f t="shared" si="2"/>
        <v>912</v>
      </c>
      <c r="X9" s="76">
        <f t="shared" si="2"/>
        <v>6367</v>
      </c>
      <c r="Y9" s="76">
        <f t="shared" si="2"/>
        <v>2073</v>
      </c>
      <c r="Z9" s="76">
        <f t="shared" si="2"/>
        <v>15874</v>
      </c>
      <c r="AB9" s="76" t="s">
        <v>22</v>
      </c>
      <c r="AC9" s="76">
        <f>AC13+AC20</f>
        <v>4</v>
      </c>
      <c r="AD9" s="76">
        <f aca="true" t="shared" si="3" ref="AD9:AI10">AD13+AD20</f>
        <v>1190</v>
      </c>
      <c r="AE9" s="76">
        <f t="shared" si="3"/>
        <v>994</v>
      </c>
      <c r="AF9" s="76">
        <f t="shared" si="3"/>
        <v>41</v>
      </c>
      <c r="AG9" s="76">
        <f t="shared" si="3"/>
        <v>269</v>
      </c>
      <c r="AH9" s="76">
        <f t="shared" si="3"/>
        <v>74</v>
      </c>
      <c r="AI9" s="76">
        <f t="shared" si="3"/>
        <v>610</v>
      </c>
      <c r="AK9" s="76" t="s">
        <v>22</v>
      </c>
      <c r="AL9" s="76">
        <f>AL13+AL20</f>
        <v>41</v>
      </c>
      <c r="AM9" s="76">
        <f aca="true" t="shared" si="4" ref="AM9:AR10">AM13+AM20</f>
        <v>1520</v>
      </c>
      <c r="AN9" s="76">
        <f t="shared" si="4"/>
        <v>1269</v>
      </c>
      <c r="AO9" s="76">
        <f t="shared" si="4"/>
        <v>170</v>
      </c>
      <c r="AP9" s="76">
        <f t="shared" si="4"/>
        <v>21</v>
      </c>
      <c r="AQ9" s="76">
        <f t="shared" si="4"/>
        <v>53</v>
      </c>
      <c r="AR9" s="76">
        <f t="shared" si="4"/>
        <v>1025</v>
      </c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75" customFormat="1" ht="15" customHeight="1">
      <c r="A10" s="77" t="s">
        <v>30</v>
      </c>
      <c r="B10" s="76">
        <f t="shared" si="0"/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J10" s="77" t="s">
        <v>30</v>
      </c>
      <c r="K10" s="76">
        <f>K14+K21</f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76">
        <f t="shared" si="1"/>
        <v>0</v>
      </c>
      <c r="P10" s="76">
        <f t="shared" si="1"/>
        <v>0</v>
      </c>
      <c r="Q10" s="76">
        <f t="shared" si="1"/>
        <v>0</v>
      </c>
      <c r="S10" s="77" t="s">
        <v>30</v>
      </c>
      <c r="T10" s="76">
        <f>T14+T21</f>
        <v>0</v>
      </c>
      <c r="U10" s="76">
        <f t="shared" si="2"/>
        <v>0</v>
      </c>
      <c r="V10" s="76">
        <f t="shared" si="2"/>
        <v>0</v>
      </c>
      <c r="W10" s="76">
        <f t="shared" si="2"/>
        <v>0</v>
      </c>
      <c r="X10" s="76">
        <f t="shared" si="2"/>
        <v>0</v>
      </c>
      <c r="Y10" s="76">
        <f t="shared" si="2"/>
        <v>0</v>
      </c>
      <c r="Z10" s="76">
        <f t="shared" si="2"/>
        <v>0</v>
      </c>
      <c r="AB10" s="77" t="s">
        <v>30</v>
      </c>
      <c r="AC10" s="76">
        <f>AC14+AC21</f>
        <v>0</v>
      </c>
      <c r="AD10" s="76">
        <f t="shared" si="3"/>
        <v>0</v>
      </c>
      <c r="AE10" s="76">
        <f t="shared" si="3"/>
        <v>0</v>
      </c>
      <c r="AF10" s="76">
        <f t="shared" si="3"/>
        <v>0</v>
      </c>
      <c r="AG10" s="76">
        <f t="shared" si="3"/>
        <v>0</v>
      </c>
      <c r="AH10" s="76">
        <f t="shared" si="3"/>
        <v>0</v>
      </c>
      <c r="AI10" s="76">
        <f t="shared" si="3"/>
        <v>0</v>
      </c>
      <c r="AK10" s="77" t="s">
        <v>30</v>
      </c>
      <c r="AL10" s="76">
        <f>AL14+AL21</f>
        <v>0</v>
      </c>
      <c r="AM10" s="76">
        <f t="shared" si="4"/>
        <v>0</v>
      </c>
      <c r="AN10" s="76">
        <f t="shared" si="4"/>
        <v>0</v>
      </c>
      <c r="AO10" s="76">
        <f t="shared" si="4"/>
        <v>0</v>
      </c>
      <c r="AP10" s="76">
        <f t="shared" si="4"/>
        <v>0</v>
      </c>
      <c r="AQ10" s="76">
        <f t="shared" si="4"/>
        <v>0</v>
      </c>
      <c r="AR10" s="76">
        <f t="shared" si="4"/>
        <v>0</v>
      </c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>
        <f t="shared" si="10"/>
        <v>0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12" customFormat="1" ht="15" customHeight="1">
      <c r="A12" s="202" t="s">
        <v>1</v>
      </c>
      <c r="B12" s="203"/>
      <c r="C12" s="203"/>
      <c r="D12" s="203"/>
      <c r="E12" s="203"/>
      <c r="F12" s="203"/>
      <c r="G12" s="203"/>
      <c r="H12" s="204"/>
      <c r="J12" s="202" t="s">
        <v>1</v>
      </c>
      <c r="K12" s="203"/>
      <c r="L12" s="203"/>
      <c r="M12" s="203"/>
      <c r="N12" s="203"/>
      <c r="O12" s="203"/>
      <c r="P12" s="203"/>
      <c r="Q12" s="204"/>
      <c r="S12" s="202" t="s">
        <v>1</v>
      </c>
      <c r="T12" s="203"/>
      <c r="U12" s="203"/>
      <c r="V12" s="203"/>
      <c r="W12" s="203"/>
      <c r="X12" s="203"/>
      <c r="Y12" s="203"/>
      <c r="Z12" s="204"/>
      <c r="AB12" s="202" t="s">
        <v>1</v>
      </c>
      <c r="AC12" s="203"/>
      <c r="AD12" s="203"/>
      <c r="AE12" s="203"/>
      <c r="AF12" s="203"/>
      <c r="AG12" s="203"/>
      <c r="AH12" s="203"/>
      <c r="AI12" s="204"/>
      <c r="AK12" s="202" t="s">
        <v>1</v>
      </c>
      <c r="AL12" s="203"/>
      <c r="AM12" s="203"/>
      <c r="AN12" s="203"/>
      <c r="AO12" s="203"/>
      <c r="AP12" s="203"/>
      <c r="AQ12" s="203"/>
      <c r="AR12" s="204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12" customFormat="1" ht="15" customHeight="1">
      <c r="A13" s="111" t="s">
        <v>22</v>
      </c>
      <c r="B13" s="111">
        <f>K13+T13+AL13+AU13</f>
        <v>4</v>
      </c>
      <c r="C13" s="111">
        <f>L13+U13+AM13+AV13</f>
        <v>215</v>
      </c>
      <c r="D13" s="111">
        <f>M13+V13+AN13</f>
        <v>179</v>
      </c>
      <c r="E13" s="111">
        <f aca="true" t="shared" si="12" ref="E13:H14">N13+W13+AO13+AX13</f>
        <v>19</v>
      </c>
      <c r="F13" s="111">
        <f t="shared" si="12"/>
        <v>94</v>
      </c>
      <c r="G13" s="111">
        <f t="shared" si="12"/>
        <v>33</v>
      </c>
      <c r="H13" s="111">
        <f t="shared" si="12"/>
        <v>33</v>
      </c>
      <c r="J13" s="111" t="s">
        <v>22</v>
      </c>
      <c r="K13" s="115">
        <v>1</v>
      </c>
      <c r="L13" s="115">
        <v>45</v>
      </c>
      <c r="M13" s="115">
        <f>SUM(N13:Q13)</f>
        <v>37</v>
      </c>
      <c r="N13" s="115">
        <v>1</v>
      </c>
      <c r="O13" s="115">
        <v>17</v>
      </c>
      <c r="P13" s="115">
        <v>13</v>
      </c>
      <c r="Q13" s="115">
        <v>6</v>
      </c>
      <c r="S13" s="111" t="s">
        <v>22</v>
      </c>
      <c r="T13" s="115">
        <v>3</v>
      </c>
      <c r="U13" s="115">
        <v>170</v>
      </c>
      <c r="V13" s="115">
        <f>SUM(W13:Z13)</f>
        <v>142</v>
      </c>
      <c r="W13" s="115">
        <v>18</v>
      </c>
      <c r="X13" s="115">
        <v>77</v>
      </c>
      <c r="Y13" s="115">
        <v>20</v>
      </c>
      <c r="Z13" s="115">
        <v>27</v>
      </c>
      <c r="AB13" s="111" t="s">
        <v>22</v>
      </c>
      <c r="AC13" s="115">
        <v>3</v>
      </c>
      <c r="AD13" s="115">
        <v>170</v>
      </c>
      <c r="AE13" s="115">
        <f>SUM(AF13:AI13)</f>
        <v>142</v>
      </c>
      <c r="AF13" s="115">
        <v>18</v>
      </c>
      <c r="AG13" s="115">
        <v>77</v>
      </c>
      <c r="AH13" s="115">
        <v>20</v>
      </c>
      <c r="AI13" s="115">
        <v>27</v>
      </c>
      <c r="AK13" s="111" t="s">
        <v>22</v>
      </c>
      <c r="AL13" s="111"/>
      <c r="AM13" s="111"/>
      <c r="AN13" s="111"/>
      <c r="AO13" s="111"/>
      <c r="AP13" s="111"/>
      <c r="AQ13" s="111"/>
      <c r="AR13" s="111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12" customFormat="1" ht="15" customHeight="1">
      <c r="A14" s="113" t="s">
        <v>30</v>
      </c>
      <c r="B14" s="111">
        <f>K14+T14+AL14+AU14</f>
        <v>0</v>
      </c>
      <c r="C14" s="111">
        <f>L14+U14+AM14+AV14</f>
        <v>0</v>
      </c>
      <c r="D14" s="111">
        <f>M14+V14+AN14</f>
        <v>0</v>
      </c>
      <c r="E14" s="111">
        <f t="shared" si="12"/>
        <v>0</v>
      </c>
      <c r="F14" s="111">
        <f t="shared" si="12"/>
        <v>0</v>
      </c>
      <c r="G14" s="111">
        <f t="shared" si="12"/>
        <v>0</v>
      </c>
      <c r="H14" s="111">
        <f t="shared" si="12"/>
        <v>0</v>
      </c>
      <c r="J14" s="177" t="s">
        <v>96</v>
      </c>
      <c r="K14" s="117"/>
      <c r="L14" s="115"/>
      <c r="M14" s="115">
        <f>SUM(N14:Q14)</f>
        <v>0</v>
      </c>
      <c r="N14" s="115"/>
      <c r="O14" s="115"/>
      <c r="P14" s="115"/>
      <c r="Q14" s="115"/>
      <c r="S14" s="114" t="s">
        <v>30</v>
      </c>
      <c r="T14" s="113"/>
      <c r="U14" s="113"/>
      <c r="V14" s="113">
        <f>SUM(W14:Z14)</f>
        <v>0</v>
      </c>
      <c r="W14" s="113"/>
      <c r="X14" s="113"/>
      <c r="Y14" s="113"/>
      <c r="Z14" s="113"/>
      <c r="AA14" s="119"/>
      <c r="AB14" s="114" t="s">
        <v>30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9"/>
      <c r="AK14" s="114" t="s">
        <v>30</v>
      </c>
      <c r="AL14" s="114"/>
      <c r="AM14" s="114"/>
      <c r="AN14" s="114"/>
      <c r="AO14" s="114"/>
      <c r="AP14" s="114"/>
      <c r="AQ14" s="114"/>
      <c r="AR14" s="114"/>
      <c r="AS14" s="119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80" t="s">
        <v>2</v>
      </c>
      <c r="K15" s="82">
        <f aca="true" t="shared" si="14" ref="K15:Q15">+K14/K13*100</f>
        <v>0</v>
      </c>
      <c r="L15" s="82">
        <f t="shared" si="14"/>
        <v>0</v>
      </c>
      <c r="M15" s="82">
        <f t="shared" si="14"/>
        <v>0</v>
      </c>
      <c r="N15" s="82">
        <f t="shared" si="14"/>
        <v>0</v>
      </c>
      <c r="O15" s="82">
        <f t="shared" si="14"/>
        <v>0</v>
      </c>
      <c r="P15" s="82">
        <f t="shared" si="14"/>
        <v>0</v>
      </c>
      <c r="Q15" s="82">
        <f t="shared" si="14"/>
        <v>0</v>
      </c>
      <c r="S15" s="80" t="s">
        <v>2</v>
      </c>
      <c r="T15" s="169">
        <f>+T14/T13</f>
        <v>0</v>
      </c>
      <c r="U15" s="169">
        <f aca="true" t="shared" si="15" ref="U15:Z15">+U14/U13</f>
        <v>0</v>
      </c>
      <c r="V15" s="169">
        <f t="shared" si="15"/>
        <v>0</v>
      </c>
      <c r="W15" s="169">
        <f t="shared" si="15"/>
        <v>0</v>
      </c>
      <c r="X15" s="169">
        <f t="shared" si="15"/>
        <v>0</v>
      </c>
      <c r="Y15" s="169">
        <f t="shared" si="15"/>
        <v>0</v>
      </c>
      <c r="Z15" s="169">
        <f t="shared" si="15"/>
        <v>0</v>
      </c>
      <c r="AB15" s="80" t="s">
        <v>2</v>
      </c>
      <c r="AC15" s="169">
        <f>+AC14/AC13</f>
        <v>0</v>
      </c>
      <c r="AD15" s="169">
        <f aca="true" t="shared" si="16" ref="AD15:AI15">+AD14/AD13</f>
        <v>0</v>
      </c>
      <c r="AE15" s="169">
        <f t="shared" si="16"/>
        <v>0</v>
      </c>
      <c r="AF15" s="169">
        <f t="shared" si="16"/>
        <v>0</v>
      </c>
      <c r="AG15" s="169">
        <f t="shared" si="16"/>
        <v>0</v>
      </c>
      <c r="AH15" s="169">
        <f t="shared" si="16"/>
        <v>0</v>
      </c>
      <c r="AI15" s="169">
        <f t="shared" si="16"/>
        <v>0</v>
      </c>
      <c r="AK15" s="80" t="s">
        <v>2</v>
      </c>
      <c r="AL15" s="169" t="e">
        <f>+AL14/AL13</f>
        <v>#DIV/0!</v>
      </c>
      <c r="AM15" s="169" t="e">
        <f aca="true" t="shared" si="17" ref="AM15:AR15">+AM14/AM13</f>
        <v>#DIV/0!</v>
      </c>
      <c r="AN15" s="169" t="e">
        <f t="shared" si="17"/>
        <v>#DIV/0!</v>
      </c>
      <c r="AO15" s="169" t="e">
        <f t="shared" si="17"/>
        <v>#DIV/0!</v>
      </c>
      <c r="AP15" s="169" t="e">
        <f t="shared" si="17"/>
        <v>#DIV/0!</v>
      </c>
      <c r="AQ15" s="169" t="e">
        <f t="shared" si="17"/>
        <v>#DIV/0!</v>
      </c>
      <c r="AR15" s="169" t="e">
        <f t="shared" si="17"/>
        <v>#DIV/0!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79" customFormat="1" ht="15" customHeight="1">
      <c r="A16" s="80" t="s">
        <v>3</v>
      </c>
      <c r="B16" s="80">
        <f aca="true" t="shared" si="19" ref="B16:C18">K16+T16+AL16+AU16</f>
        <v>0</v>
      </c>
      <c r="C16" s="80">
        <f t="shared" si="19"/>
        <v>0</v>
      </c>
      <c r="D16" s="80">
        <f>M16+V16+AN16</f>
        <v>0</v>
      </c>
      <c r="E16" s="80">
        <f aca="true" t="shared" si="20" ref="E16:H18">N16+W16+AO16+AX16</f>
        <v>0</v>
      </c>
      <c r="F16" s="80">
        <f t="shared" si="20"/>
        <v>0</v>
      </c>
      <c r="G16" s="80">
        <f t="shared" si="20"/>
        <v>0</v>
      </c>
      <c r="H16" s="80">
        <f t="shared" si="20"/>
        <v>0</v>
      </c>
      <c r="J16" s="80" t="s">
        <v>3</v>
      </c>
      <c r="K16" s="80"/>
      <c r="L16" s="80"/>
      <c r="M16" s="81">
        <f>N16+O16+P16+Q16</f>
        <v>0</v>
      </c>
      <c r="N16" s="80"/>
      <c r="O16" s="80"/>
      <c r="P16" s="80"/>
      <c r="Q16" s="80"/>
      <c r="S16" s="88" t="s">
        <v>3</v>
      </c>
      <c r="T16" s="81"/>
      <c r="U16" s="81"/>
      <c r="V16" s="81">
        <f>SUM(W16:Z16)</f>
        <v>0</v>
      </c>
      <c r="W16" s="81"/>
      <c r="X16" s="81"/>
      <c r="Y16" s="81"/>
      <c r="Z16" s="81"/>
      <c r="AA16" s="87"/>
      <c r="AB16" s="88" t="s">
        <v>3</v>
      </c>
      <c r="AC16" s="81"/>
      <c r="AD16" s="81"/>
      <c r="AE16" s="81">
        <f>AF16+AG16+AH16+AI16</f>
        <v>0</v>
      </c>
      <c r="AF16" s="81"/>
      <c r="AG16" s="81"/>
      <c r="AH16" s="81"/>
      <c r="AI16" s="81"/>
      <c r="AJ16" s="87"/>
      <c r="AK16" s="88" t="s">
        <v>3</v>
      </c>
      <c r="AL16" s="88"/>
      <c r="AM16" s="88"/>
      <c r="AN16" s="80">
        <f>AO16+AP16+AQ16+AR16</f>
        <v>0</v>
      </c>
      <c r="AO16" s="88"/>
      <c r="AP16" s="88"/>
      <c r="AQ16" s="88"/>
      <c r="AR16" s="88"/>
      <c r="AS16" s="87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79" customFormat="1" ht="15" customHeight="1">
      <c r="A17" s="80" t="s">
        <v>4</v>
      </c>
      <c r="B17" s="80">
        <f t="shared" si="19"/>
        <v>0</v>
      </c>
      <c r="C17" s="80">
        <f t="shared" si="19"/>
        <v>0</v>
      </c>
      <c r="D17" s="80">
        <f>M17+V17+AN17</f>
        <v>0</v>
      </c>
      <c r="E17" s="80">
        <f t="shared" si="20"/>
        <v>0</v>
      </c>
      <c r="F17" s="80">
        <f t="shared" si="20"/>
        <v>0</v>
      </c>
      <c r="G17" s="80">
        <f t="shared" si="20"/>
        <v>0</v>
      </c>
      <c r="H17" s="80">
        <f t="shared" si="20"/>
        <v>0</v>
      </c>
      <c r="J17" s="80" t="s">
        <v>4</v>
      </c>
      <c r="K17" s="80"/>
      <c r="L17" s="80"/>
      <c r="M17" s="81">
        <f>N17+O17+P17+Q17</f>
        <v>0</v>
      </c>
      <c r="N17" s="80"/>
      <c r="O17" s="80"/>
      <c r="P17" s="80"/>
      <c r="Q17" s="80"/>
      <c r="S17" s="88" t="s">
        <v>4</v>
      </c>
      <c r="T17" s="81"/>
      <c r="U17" s="81"/>
      <c r="V17" s="81">
        <f>SUM(W17:Z17)</f>
        <v>0</v>
      </c>
      <c r="W17" s="81"/>
      <c r="X17" s="81"/>
      <c r="Y17" s="81"/>
      <c r="Z17" s="81"/>
      <c r="AA17" s="87"/>
      <c r="AB17" s="88" t="s">
        <v>4</v>
      </c>
      <c r="AC17" s="81"/>
      <c r="AD17" s="81"/>
      <c r="AE17" s="81">
        <f>AF17+AG17+AH17+AI17</f>
        <v>0</v>
      </c>
      <c r="AF17" s="81"/>
      <c r="AG17" s="81"/>
      <c r="AH17" s="81"/>
      <c r="AI17" s="81"/>
      <c r="AJ17" s="87"/>
      <c r="AK17" s="88" t="s">
        <v>4</v>
      </c>
      <c r="AL17" s="88"/>
      <c r="AM17" s="88"/>
      <c r="AN17" s="80">
        <f>AO17+AP17+AQ17+AR17</f>
        <v>0</v>
      </c>
      <c r="AO17" s="88"/>
      <c r="AP17" s="88"/>
      <c r="AQ17" s="88"/>
      <c r="AR17" s="88"/>
      <c r="AS17" s="87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79" customFormat="1" ht="15" customHeight="1">
      <c r="A18" s="80" t="s">
        <v>5</v>
      </c>
      <c r="B18" s="80">
        <f t="shared" si="19"/>
        <v>0</v>
      </c>
      <c r="C18" s="80">
        <f t="shared" si="19"/>
        <v>0</v>
      </c>
      <c r="D18" s="80">
        <f>M18+V18+AN18</f>
        <v>0</v>
      </c>
      <c r="E18" s="80">
        <f t="shared" si="20"/>
        <v>0</v>
      </c>
      <c r="F18" s="80">
        <f t="shared" si="20"/>
        <v>0</v>
      </c>
      <c r="G18" s="80">
        <f t="shared" si="20"/>
        <v>0</v>
      </c>
      <c r="H18" s="80">
        <f t="shared" si="20"/>
        <v>0</v>
      </c>
      <c r="J18" s="80" t="s">
        <v>5</v>
      </c>
      <c r="K18" s="80"/>
      <c r="L18" s="80"/>
      <c r="M18" s="81">
        <f>N18+O18+P18+Q18</f>
        <v>0</v>
      </c>
      <c r="N18" s="80"/>
      <c r="O18" s="80"/>
      <c r="P18" s="80"/>
      <c r="Q18" s="80"/>
      <c r="S18" s="88" t="s">
        <v>5</v>
      </c>
      <c r="T18" s="81"/>
      <c r="U18" s="81"/>
      <c r="V18" s="81">
        <f>SUM(W18:Z18)</f>
        <v>0</v>
      </c>
      <c r="W18" s="81"/>
      <c r="X18" s="81"/>
      <c r="Y18" s="81"/>
      <c r="Z18" s="81"/>
      <c r="AA18" s="87"/>
      <c r="AB18" s="88" t="s">
        <v>5</v>
      </c>
      <c r="AC18" s="81"/>
      <c r="AD18" s="81"/>
      <c r="AE18" s="81">
        <f>AF18+AG18+AH18+AI18</f>
        <v>0</v>
      </c>
      <c r="AF18" s="81"/>
      <c r="AG18" s="81"/>
      <c r="AH18" s="81"/>
      <c r="AI18" s="81"/>
      <c r="AJ18" s="87"/>
      <c r="AK18" s="88" t="s">
        <v>5</v>
      </c>
      <c r="AL18" s="88"/>
      <c r="AM18" s="88"/>
      <c r="AN18" s="80">
        <f>AO18+AP18+AQ18+AR18</f>
        <v>0</v>
      </c>
      <c r="AO18" s="88"/>
      <c r="AP18" s="88"/>
      <c r="AQ18" s="88"/>
      <c r="AR18" s="88"/>
      <c r="AS18" s="87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12" customFormat="1" ht="15" customHeight="1">
      <c r="A19" s="202" t="s">
        <v>6</v>
      </c>
      <c r="B19" s="203"/>
      <c r="C19" s="203"/>
      <c r="D19" s="203"/>
      <c r="E19" s="203"/>
      <c r="F19" s="203"/>
      <c r="G19" s="203"/>
      <c r="H19" s="204"/>
      <c r="J19" s="234" t="s">
        <v>6</v>
      </c>
      <c r="K19" s="235"/>
      <c r="L19" s="235"/>
      <c r="M19" s="235"/>
      <c r="N19" s="235"/>
      <c r="O19" s="235"/>
      <c r="P19" s="235"/>
      <c r="Q19" s="236"/>
      <c r="S19" s="234" t="s">
        <v>6</v>
      </c>
      <c r="T19" s="235"/>
      <c r="U19" s="235"/>
      <c r="V19" s="235"/>
      <c r="W19" s="235"/>
      <c r="X19" s="235"/>
      <c r="Y19" s="235"/>
      <c r="Z19" s="236"/>
      <c r="AB19" s="234" t="s">
        <v>6</v>
      </c>
      <c r="AC19" s="235"/>
      <c r="AD19" s="235"/>
      <c r="AE19" s="235"/>
      <c r="AF19" s="235"/>
      <c r="AG19" s="235"/>
      <c r="AH19" s="235"/>
      <c r="AI19" s="236"/>
      <c r="AK19" s="234" t="s">
        <v>6</v>
      </c>
      <c r="AL19" s="235"/>
      <c r="AM19" s="235"/>
      <c r="AN19" s="235"/>
      <c r="AO19" s="235"/>
      <c r="AP19" s="235"/>
      <c r="AQ19" s="235"/>
      <c r="AR19" s="236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12" customFormat="1" ht="15" customHeight="1">
      <c r="A20" s="111" t="s">
        <v>29</v>
      </c>
      <c r="B20" s="111">
        <f aca="true" t="shared" si="21" ref="B20:H21">K20+T20+AL20</f>
        <v>769</v>
      </c>
      <c r="C20" s="111">
        <f t="shared" si="21"/>
        <v>32835</v>
      </c>
      <c r="D20" s="111">
        <f t="shared" si="21"/>
        <v>27444</v>
      </c>
      <c r="E20" s="111">
        <f t="shared" si="21"/>
        <v>1090</v>
      </c>
      <c r="F20" s="111">
        <f t="shared" si="21"/>
        <v>6699</v>
      </c>
      <c r="G20" s="111">
        <f t="shared" si="21"/>
        <v>2261</v>
      </c>
      <c r="H20" s="111">
        <f t="shared" si="21"/>
        <v>17394</v>
      </c>
      <c r="J20" s="111" t="s">
        <v>22</v>
      </c>
      <c r="K20" s="80">
        <f aca="true" t="shared" si="22" ref="K20:Q21">K23+K26+K29+K32+K35+K38</f>
        <v>62</v>
      </c>
      <c r="L20" s="82">
        <f t="shared" si="22"/>
        <v>1305</v>
      </c>
      <c r="M20" s="80">
        <f t="shared" si="22"/>
        <v>1091</v>
      </c>
      <c r="N20" s="80">
        <f t="shared" si="22"/>
        <v>26</v>
      </c>
      <c r="O20" s="80">
        <f t="shared" si="22"/>
        <v>388</v>
      </c>
      <c r="P20" s="80">
        <f t="shared" si="22"/>
        <v>155</v>
      </c>
      <c r="Q20" s="80">
        <f t="shared" si="22"/>
        <v>522</v>
      </c>
      <c r="S20" s="111" t="s">
        <v>22</v>
      </c>
      <c r="T20" s="80">
        <f aca="true" t="shared" si="23" ref="T20:Z21">T23+T26+T29+T32+T35+T38</f>
        <v>666</v>
      </c>
      <c r="U20" s="82">
        <f t="shared" si="23"/>
        <v>30010</v>
      </c>
      <c r="V20" s="80">
        <f t="shared" si="23"/>
        <v>25084</v>
      </c>
      <c r="W20" s="80">
        <f t="shared" si="23"/>
        <v>894</v>
      </c>
      <c r="X20" s="80">
        <f t="shared" si="23"/>
        <v>6290</v>
      </c>
      <c r="Y20" s="80">
        <f t="shared" si="23"/>
        <v>2053</v>
      </c>
      <c r="Z20" s="80">
        <f t="shared" si="23"/>
        <v>15847</v>
      </c>
      <c r="AB20" s="111" t="s">
        <v>22</v>
      </c>
      <c r="AC20" s="80">
        <f aca="true" t="shared" si="24" ref="AC20:AI21">AC23+AC26+AC29+AC32+AC35+AC38</f>
        <v>1</v>
      </c>
      <c r="AD20" s="82">
        <f t="shared" si="24"/>
        <v>1020</v>
      </c>
      <c r="AE20" s="80">
        <f t="shared" si="24"/>
        <v>852</v>
      </c>
      <c r="AF20" s="80">
        <f t="shared" si="24"/>
        <v>23</v>
      </c>
      <c r="AG20" s="80">
        <f t="shared" si="24"/>
        <v>192</v>
      </c>
      <c r="AH20" s="80">
        <f t="shared" si="24"/>
        <v>54</v>
      </c>
      <c r="AI20" s="80">
        <f t="shared" si="24"/>
        <v>583</v>
      </c>
      <c r="AK20" s="111" t="s">
        <v>22</v>
      </c>
      <c r="AL20" s="80">
        <f aca="true" t="shared" si="25" ref="AL20:AR21">AL23+AL26+AL29+AL32+AL35+AL38</f>
        <v>41</v>
      </c>
      <c r="AM20" s="82">
        <f t="shared" si="25"/>
        <v>1520</v>
      </c>
      <c r="AN20" s="80">
        <f t="shared" si="25"/>
        <v>1269</v>
      </c>
      <c r="AO20" s="80">
        <f t="shared" si="25"/>
        <v>170</v>
      </c>
      <c r="AP20" s="80">
        <f t="shared" si="25"/>
        <v>21</v>
      </c>
      <c r="AQ20" s="80">
        <f t="shared" si="25"/>
        <v>53</v>
      </c>
      <c r="AR20" s="80">
        <f t="shared" si="25"/>
        <v>1025</v>
      </c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12" customFormat="1" ht="15" customHeight="1">
      <c r="A21" s="113" t="s">
        <v>30</v>
      </c>
      <c r="B21" s="111">
        <f t="shared" si="21"/>
        <v>0</v>
      </c>
      <c r="C21" s="111">
        <f t="shared" si="21"/>
        <v>0</v>
      </c>
      <c r="D21" s="111">
        <f t="shared" si="21"/>
        <v>0</v>
      </c>
      <c r="E21" s="111">
        <f t="shared" si="21"/>
        <v>0</v>
      </c>
      <c r="F21" s="111">
        <f t="shared" si="21"/>
        <v>0</v>
      </c>
      <c r="G21" s="111">
        <f t="shared" si="21"/>
        <v>0</v>
      </c>
      <c r="H21" s="111">
        <f t="shared" si="21"/>
        <v>0</v>
      </c>
      <c r="J21" s="113" t="s">
        <v>30</v>
      </c>
      <c r="K21" s="80">
        <f>K24+K27+K30+K33+K36+K39</f>
        <v>0</v>
      </c>
      <c r="L21" s="80">
        <f t="shared" si="22"/>
        <v>0</v>
      </c>
      <c r="M21" s="80">
        <f t="shared" si="22"/>
        <v>0</v>
      </c>
      <c r="N21" s="80">
        <f t="shared" si="22"/>
        <v>0</v>
      </c>
      <c r="O21" s="80">
        <f t="shared" si="22"/>
        <v>0</v>
      </c>
      <c r="P21" s="80">
        <f t="shared" si="22"/>
        <v>0</v>
      </c>
      <c r="Q21" s="80">
        <f t="shared" si="22"/>
        <v>0</v>
      </c>
      <c r="S21" s="113" t="s">
        <v>30</v>
      </c>
      <c r="T21" s="94">
        <f>T24+T27+T30+T33+T36+T39</f>
        <v>0</v>
      </c>
      <c r="U21" s="80">
        <f>U24+U27+U30+U33+U36+U39</f>
        <v>0</v>
      </c>
      <c r="V21" s="80">
        <f t="shared" si="23"/>
        <v>0</v>
      </c>
      <c r="W21" s="80">
        <f t="shared" si="23"/>
        <v>0</v>
      </c>
      <c r="X21" s="80">
        <f t="shared" si="23"/>
        <v>0</v>
      </c>
      <c r="Y21" s="80">
        <f t="shared" si="23"/>
        <v>0</v>
      </c>
      <c r="Z21" s="80">
        <f t="shared" si="23"/>
        <v>0</v>
      </c>
      <c r="AB21" s="113" t="s">
        <v>30</v>
      </c>
      <c r="AC21" s="80">
        <f>AC24+AC27+AC30+AC33+AC36+AC39</f>
        <v>0</v>
      </c>
      <c r="AD21" s="80">
        <f t="shared" si="24"/>
        <v>0</v>
      </c>
      <c r="AE21" s="80">
        <f t="shared" si="24"/>
        <v>0</v>
      </c>
      <c r="AF21" s="80">
        <f t="shared" si="24"/>
        <v>0</v>
      </c>
      <c r="AG21" s="80">
        <f t="shared" si="24"/>
        <v>0</v>
      </c>
      <c r="AH21" s="80">
        <f t="shared" si="24"/>
        <v>0</v>
      </c>
      <c r="AI21" s="80">
        <f t="shared" si="24"/>
        <v>0</v>
      </c>
      <c r="AK21" s="113" t="s">
        <v>30</v>
      </c>
      <c r="AL21" s="80">
        <f>AL24+AL27+AL30+AL33+AL36+AL39</f>
        <v>0</v>
      </c>
      <c r="AM21" s="80">
        <f t="shared" si="25"/>
        <v>0</v>
      </c>
      <c r="AN21" s="80">
        <f t="shared" si="25"/>
        <v>0</v>
      </c>
      <c r="AO21" s="80">
        <f t="shared" si="25"/>
        <v>0</v>
      </c>
      <c r="AP21" s="80">
        <f t="shared" si="25"/>
        <v>0</v>
      </c>
      <c r="AQ21" s="80">
        <f t="shared" si="25"/>
        <v>0</v>
      </c>
      <c r="AR21" s="80">
        <f t="shared" si="25"/>
        <v>0</v>
      </c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2</v>
      </c>
      <c r="K22" s="82">
        <f aca="true" t="shared" si="28" ref="K22:Q22">+K21/K20*100</f>
        <v>0</v>
      </c>
      <c r="L22" s="82">
        <f t="shared" si="28"/>
        <v>0</v>
      </c>
      <c r="M22" s="82">
        <f t="shared" si="28"/>
        <v>0</v>
      </c>
      <c r="N22" s="82">
        <f t="shared" si="28"/>
        <v>0</v>
      </c>
      <c r="O22" s="82">
        <f t="shared" si="28"/>
        <v>0</v>
      </c>
      <c r="P22" s="82">
        <f t="shared" si="28"/>
        <v>0</v>
      </c>
      <c r="Q22" s="82">
        <f t="shared" si="28"/>
        <v>0</v>
      </c>
      <c r="S22" s="80" t="s">
        <v>2</v>
      </c>
      <c r="T22" s="82">
        <f aca="true" t="shared" si="29" ref="T22:Z22">+T21/T20*100</f>
        <v>0</v>
      </c>
      <c r="U22" s="82">
        <f t="shared" si="29"/>
        <v>0</v>
      </c>
      <c r="V22" s="82">
        <f t="shared" si="29"/>
        <v>0</v>
      </c>
      <c r="W22" s="82">
        <f t="shared" si="29"/>
        <v>0</v>
      </c>
      <c r="X22" s="82">
        <f t="shared" si="29"/>
        <v>0</v>
      </c>
      <c r="Y22" s="82">
        <f t="shared" si="29"/>
        <v>0</v>
      </c>
      <c r="Z22" s="82">
        <f t="shared" si="29"/>
        <v>0</v>
      </c>
      <c r="AB22" s="80" t="s">
        <v>2</v>
      </c>
      <c r="AC22" s="82">
        <f aca="true" t="shared" si="30" ref="AC22:AI22">+AC21/AC20*100</f>
        <v>0</v>
      </c>
      <c r="AD22" s="82">
        <f t="shared" si="30"/>
        <v>0</v>
      </c>
      <c r="AE22" s="82">
        <f t="shared" si="30"/>
        <v>0</v>
      </c>
      <c r="AF22" s="82">
        <f t="shared" si="30"/>
        <v>0</v>
      </c>
      <c r="AG22" s="82">
        <f t="shared" si="30"/>
        <v>0</v>
      </c>
      <c r="AH22" s="82">
        <f t="shared" si="30"/>
        <v>0</v>
      </c>
      <c r="AI22" s="82">
        <f t="shared" si="30"/>
        <v>0</v>
      </c>
      <c r="AK22" s="80" t="s">
        <v>2</v>
      </c>
      <c r="AL22" s="82">
        <f aca="true" t="shared" si="31" ref="AL22:AR22">+AL21/AL20*100</f>
        <v>0</v>
      </c>
      <c r="AM22" s="82">
        <f t="shared" si="31"/>
        <v>0</v>
      </c>
      <c r="AN22" s="82">
        <f t="shared" si="31"/>
        <v>0</v>
      </c>
      <c r="AO22" s="82">
        <f t="shared" si="31"/>
        <v>0</v>
      </c>
      <c r="AP22" s="82">
        <f t="shared" si="31"/>
        <v>0</v>
      </c>
      <c r="AQ22" s="82">
        <f t="shared" si="31"/>
        <v>0</v>
      </c>
      <c r="AR22" s="82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79" customFormat="1" ht="15" customHeight="1">
      <c r="A23" s="80" t="s">
        <v>23</v>
      </c>
      <c r="B23" s="80">
        <f>K23+T23+AL23+AU23</f>
        <v>0</v>
      </c>
      <c r="C23" s="80">
        <f>L23+U23+AM23+AV23</f>
        <v>0</v>
      </c>
      <c r="D23" s="80">
        <f>M23+V23+AN23</f>
        <v>0</v>
      </c>
      <c r="E23" s="80">
        <f aca="true" t="shared" si="33" ref="E23:H24">N23+W23+AO23+AX23</f>
        <v>0</v>
      </c>
      <c r="F23" s="80">
        <f t="shared" si="33"/>
        <v>0</v>
      </c>
      <c r="G23" s="80">
        <f t="shared" si="33"/>
        <v>0</v>
      </c>
      <c r="H23" s="80">
        <f t="shared" si="33"/>
        <v>0</v>
      </c>
      <c r="J23" s="80" t="s">
        <v>23</v>
      </c>
      <c r="K23" s="80"/>
      <c r="L23" s="80"/>
      <c r="M23" s="80"/>
      <c r="N23" s="80"/>
      <c r="O23" s="80"/>
      <c r="P23" s="80"/>
      <c r="Q23" s="80"/>
      <c r="S23" s="80" t="s">
        <v>23</v>
      </c>
      <c r="T23" s="80"/>
      <c r="U23" s="80"/>
      <c r="V23" s="80"/>
      <c r="W23" s="80"/>
      <c r="X23" s="80"/>
      <c r="Y23" s="80"/>
      <c r="Z23" s="80"/>
      <c r="AB23" s="80" t="s">
        <v>23</v>
      </c>
      <c r="AC23" s="80"/>
      <c r="AD23" s="80"/>
      <c r="AE23" s="80"/>
      <c r="AF23" s="80"/>
      <c r="AG23" s="80"/>
      <c r="AH23" s="80"/>
      <c r="AI23" s="80"/>
      <c r="AK23" s="80" t="s">
        <v>23</v>
      </c>
      <c r="AL23" s="80"/>
      <c r="AM23" s="80"/>
      <c r="AN23" s="80"/>
      <c r="AO23" s="80"/>
      <c r="AP23" s="80"/>
      <c r="AQ23" s="80"/>
      <c r="AR23" s="80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79" customFormat="1" ht="15" customHeight="1">
      <c r="A24" s="80" t="s">
        <v>32</v>
      </c>
      <c r="B24" s="80">
        <f>K24+T24+AL24+AU24</f>
        <v>0</v>
      </c>
      <c r="C24" s="80">
        <f>L24+U24+AM24+AV24</f>
        <v>0</v>
      </c>
      <c r="D24" s="80">
        <f>M24+V24+AN24</f>
        <v>0</v>
      </c>
      <c r="E24" s="80">
        <f t="shared" si="33"/>
        <v>0</v>
      </c>
      <c r="F24" s="80">
        <f t="shared" si="33"/>
        <v>0</v>
      </c>
      <c r="G24" s="80">
        <f t="shared" si="33"/>
        <v>0</v>
      </c>
      <c r="H24" s="80">
        <f t="shared" si="33"/>
        <v>0</v>
      </c>
      <c r="J24" s="80" t="s">
        <v>38</v>
      </c>
      <c r="K24" s="80"/>
      <c r="L24" s="80"/>
      <c r="M24" s="80"/>
      <c r="N24" s="80"/>
      <c r="O24" s="80"/>
      <c r="P24" s="80"/>
      <c r="Q24" s="80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5"/>
      <c r="AB24" s="88" t="s">
        <v>32</v>
      </c>
      <c r="AC24" s="81"/>
      <c r="AD24" s="81"/>
      <c r="AE24" s="81">
        <f>AF24+AG24+AH24+AI24</f>
        <v>0</v>
      </c>
      <c r="AF24" s="81"/>
      <c r="AG24" s="81"/>
      <c r="AH24" s="81"/>
      <c r="AI24" s="81"/>
      <c r="AJ24" s="87"/>
      <c r="AK24" s="88" t="s">
        <v>32</v>
      </c>
      <c r="AL24" s="80"/>
      <c r="AM24" s="80"/>
      <c r="AN24" s="80">
        <f>AO24+AP24+AQ24+AR24</f>
        <v>0</v>
      </c>
      <c r="AO24" s="80"/>
      <c r="AP24" s="80"/>
      <c r="AQ24" s="80"/>
      <c r="AR24" s="80"/>
      <c r="AS24" s="87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 t="e">
        <f>B24/B23</f>
        <v>#DIV/0!</v>
      </c>
      <c r="C25" s="93" t="e">
        <f aca="true" t="shared" si="34" ref="C25:H25">C24/C23</f>
        <v>#DIV/0!</v>
      </c>
      <c r="D25" s="93" t="e">
        <f t="shared" si="34"/>
        <v>#DIV/0!</v>
      </c>
      <c r="E25" s="93" t="e">
        <f t="shared" si="34"/>
        <v>#DIV/0!</v>
      </c>
      <c r="F25" s="93" t="e">
        <f t="shared" si="34"/>
        <v>#DIV/0!</v>
      </c>
      <c r="G25" s="93" t="e">
        <f t="shared" si="34"/>
        <v>#DIV/0!</v>
      </c>
      <c r="H25" s="93" t="e">
        <f t="shared" si="34"/>
        <v>#DIV/0!</v>
      </c>
      <c r="J25" s="80" t="s">
        <v>2</v>
      </c>
      <c r="K25" s="82" t="e">
        <f aca="true" t="shared" si="35" ref="K25:Q25">+K24/K23*100</f>
        <v>#DIV/0!</v>
      </c>
      <c r="L25" s="82" t="e">
        <f t="shared" si="35"/>
        <v>#DIV/0!</v>
      </c>
      <c r="M25" s="82" t="e">
        <f t="shared" si="35"/>
        <v>#DIV/0!</v>
      </c>
      <c r="N25" s="82" t="e">
        <f t="shared" si="35"/>
        <v>#DIV/0!</v>
      </c>
      <c r="O25" s="82" t="e">
        <f t="shared" si="35"/>
        <v>#DIV/0!</v>
      </c>
      <c r="P25" s="82" t="e">
        <f t="shared" si="35"/>
        <v>#DIV/0!</v>
      </c>
      <c r="Q25" s="82" t="e">
        <f t="shared" si="35"/>
        <v>#DIV/0!</v>
      </c>
      <c r="S25" s="80" t="s">
        <v>2</v>
      </c>
      <c r="T25" s="169" t="e">
        <f>+T24/T23</f>
        <v>#DIV/0!</v>
      </c>
      <c r="U25" s="169" t="e">
        <f aca="true" t="shared" si="36" ref="U25:Z25">+U24/U23</f>
        <v>#DIV/0!</v>
      </c>
      <c r="V25" s="169" t="e">
        <f t="shared" si="36"/>
        <v>#DIV/0!</v>
      </c>
      <c r="W25" s="169" t="e">
        <f t="shared" si="36"/>
        <v>#DIV/0!</v>
      </c>
      <c r="X25" s="169" t="e">
        <f t="shared" si="36"/>
        <v>#DIV/0!</v>
      </c>
      <c r="Y25" s="169" t="e">
        <f t="shared" si="36"/>
        <v>#DIV/0!</v>
      </c>
      <c r="Z25" s="169" t="e">
        <f t="shared" si="36"/>
        <v>#DIV/0!</v>
      </c>
      <c r="AB25" s="80" t="s">
        <v>2</v>
      </c>
      <c r="AC25" s="169" t="e">
        <f>+AC24/AC23</f>
        <v>#DIV/0!</v>
      </c>
      <c r="AD25" s="169" t="e">
        <f aca="true" t="shared" si="37" ref="AD25:AI25">+AD24/AD23</f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K25" s="80" t="s">
        <v>2</v>
      </c>
      <c r="AL25" s="169" t="e">
        <f>+AL24/AL23</f>
        <v>#DIV/0!</v>
      </c>
      <c r="AM25" s="169" t="e">
        <f aca="true" t="shared" si="38" ref="AM25:AR25">+AM24/AM23</f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79" customFormat="1" ht="15" customHeight="1">
      <c r="A26" s="80" t="s">
        <v>24</v>
      </c>
      <c r="B26" s="80">
        <f>K26+T26+AL26+AU26</f>
        <v>8</v>
      </c>
      <c r="C26" s="80">
        <f>L26+U26+AM26+AV26</f>
        <v>1229</v>
      </c>
      <c r="D26" s="80">
        <f>M26+V26+AN26</f>
        <v>1024</v>
      </c>
      <c r="E26" s="80">
        <f aca="true" t="shared" si="40" ref="E26:H27">N26+W26+AO26+AX26</f>
        <v>28</v>
      </c>
      <c r="F26" s="80">
        <f t="shared" si="40"/>
        <v>240</v>
      </c>
      <c r="G26" s="80">
        <f t="shared" si="40"/>
        <v>70</v>
      </c>
      <c r="H26" s="80">
        <f t="shared" si="40"/>
        <v>686</v>
      </c>
      <c r="J26" s="80" t="s">
        <v>24</v>
      </c>
      <c r="K26" s="94">
        <v>7</v>
      </c>
      <c r="L26" s="80">
        <v>194</v>
      </c>
      <c r="M26" s="80">
        <f>SUM(N26:Q26)</f>
        <v>162</v>
      </c>
      <c r="N26" s="80">
        <v>5</v>
      </c>
      <c r="O26" s="80">
        <v>48</v>
      </c>
      <c r="P26" s="80">
        <v>16</v>
      </c>
      <c r="Q26" s="80">
        <v>93</v>
      </c>
      <c r="S26" s="80" t="s">
        <v>24</v>
      </c>
      <c r="T26" s="174">
        <v>1</v>
      </c>
      <c r="U26" s="80">
        <v>1020</v>
      </c>
      <c r="V26" s="80">
        <f>SUM(W26:Z26)</f>
        <v>852</v>
      </c>
      <c r="W26" s="80">
        <v>23</v>
      </c>
      <c r="X26" s="80">
        <v>192</v>
      </c>
      <c r="Y26" s="80">
        <v>54</v>
      </c>
      <c r="Z26" s="80">
        <v>583</v>
      </c>
      <c r="AB26" s="80" t="s">
        <v>24</v>
      </c>
      <c r="AC26" s="174">
        <v>1</v>
      </c>
      <c r="AD26" s="80">
        <v>1020</v>
      </c>
      <c r="AE26" s="80">
        <f>SUM(AF26:AI26)</f>
        <v>852</v>
      </c>
      <c r="AF26" s="80">
        <v>23</v>
      </c>
      <c r="AG26" s="80">
        <v>192</v>
      </c>
      <c r="AH26" s="80">
        <v>54</v>
      </c>
      <c r="AI26" s="80">
        <v>583</v>
      </c>
      <c r="AK26" s="80" t="s">
        <v>24</v>
      </c>
      <c r="AL26" s="80"/>
      <c r="AM26" s="80">
        <v>15</v>
      </c>
      <c r="AN26" s="80">
        <f>AO26+AP26+AQ26+AR26</f>
        <v>10</v>
      </c>
      <c r="AO26" s="80"/>
      <c r="AP26" s="80"/>
      <c r="AQ26" s="80"/>
      <c r="AR26" s="80">
        <v>10</v>
      </c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79" customFormat="1" ht="15" customHeight="1">
      <c r="A27" s="80" t="s">
        <v>33</v>
      </c>
      <c r="B27" s="80">
        <f>K27+T27+AL27+AU27</f>
        <v>0</v>
      </c>
      <c r="C27" s="80">
        <f>L27+U27+AM27+AV27</f>
        <v>0</v>
      </c>
      <c r="D27" s="80">
        <f>M27+V27+AN27</f>
        <v>0</v>
      </c>
      <c r="E27" s="80">
        <f t="shared" si="40"/>
        <v>0</v>
      </c>
      <c r="F27" s="80">
        <f t="shared" si="40"/>
        <v>0</v>
      </c>
      <c r="G27" s="80">
        <f t="shared" si="40"/>
        <v>0</v>
      </c>
      <c r="H27" s="80">
        <f t="shared" si="40"/>
        <v>0</v>
      </c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80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80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80" t="s">
        <v>2</v>
      </c>
      <c r="AC28" s="169">
        <f>+AC27/AC26</f>
        <v>0</v>
      </c>
      <c r="AD28" s="169">
        <f aca="true" t="shared" si="44" ref="AD28:AI28">+AD27/AD26</f>
        <v>0</v>
      </c>
      <c r="AE28" s="169">
        <f t="shared" si="44"/>
        <v>0</v>
      </c>
      <c r="AF28" s="169">
        <f t="shared" si="44"/>
        <v>0</v>
      </c>
      <c r="AG28" s="169">
        <f t="shared" si="44"/>
        <v>0</v>
      </c>
      <c r="AH28" s="169">
        <f t="shared" si="44"/>
        <v>0</v>
      </c>
      <c r="AI28" s="169">
        <f t="shared" si="44"/>
        <v>0</v>
      </c>
      <c r="AK28" s="80" t="s">
        <v>2</v>
      </c>
      <c r="AL28" s="169" t="e">
        <f>+AL27/AL26</f>
        <v>#DIV/0!</v>
      </c>
      <c r="AM28" s="169">
        <f aca="true" t="shared" si="45" ref="AM28:AR28">+AM27/AM26</f>
        <v>0</v>
      </c>
      <c r="AN28" s="169">
        <f t="shared" si="45"/>
        <v>0</v>
      </c>
      <c r="AO28" s="169" t="e">
        <f t="shared" si="45"/>
        <v>#DIV/0!</v>
      </c>
      <c r="AP28" s="169" t="e">
        <f t="shared" si="45"/>
        <v>#DIV/0!</v>
      </c>
      <c r="AQ28" s="169" t="e">
        <f t="shared" si="45"/>
        <v>#DIV/0!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79" customFormat="1" ht="15" customHeight="1">
      <c r="A29" s="80" t="s">
        <v>25</v>
      </c>
      <c r="B29" s="80">
        <f>K29+T29+AL29+AU29</f>
        <v>543</v>
      </c>
      <c r="C29" s="80">
        <f>L29+U29+AM29+AV29</f>
        <v>17495</v>
      </c>
      <c r="D29" s="80">
        <f>M29+V29+AN29</f>
        <v>14621</v>
      </c>
      <c r="E29" s="80">
        <f aca="true" t="shared" si="47" ref="E29:H30">N29+W29+AO29+AX29</f>
        <v>334</v>
      </c>
      <c r="F29" s="80">
        <f t="shared" si="47"/>
        <v>3397</v>
      </c>
      <c r="G29" s="80">
        <f t="shared" si="47"/>
        <v>901</v>
      </c>
      <c r="H29" s="80">
        <f t="shared" si="47"/>
        <v>9989</v>
      </c>
      <c r="J29" s="88" t="s">
        <v>25</v>
      </c>
      <c r="K29" s="89">
        <v>21</v>
      </c>
      <c r="L29" s="88">
        <v>260</v>
      </c>
      <c r="M29" s="88">
        <f>SUM(N29:Q29)</f>
        <v>218</v>
      </c>
      <c r="N29" s="88">
        <v>2</v>
      </c>
      <c r="O29" s="88">
        <v>81</v>
      </c>
      <c r="P29" s="88">
        <v>34</v>
      </c>
      <c r="Q29" s="88">
        <v>101</v>
      </c>
      <c r="S29" s="88" t="s">
        <v>25</v>
      </c>
      <c r="T29" s="89">
        <v>519</v>
      </c>
      <c r="U29" s="88">
        <v>17100</v>
      </c>
      <c r="V29" s="88">
        <f>SUM(W29:Z29)</f>
        <v>14290</v>
      </c>
      <c r="W29" s="88">
        <v>332</v>
      </c>
      <c r="X29" s="88">
        <v>3316</v>
      </c>
      <c r="Y29" s="88">
        <v>860</v>
      </c>
      <c r="Z29" s="88">
        <v>9782</v>
      </c>
      <c r="AB29" s="88" t="s">
        <v>25</v>
      </c>
      <c r="AC29" s="88"/>
      <c r="AD29" s="90"/>
      <c r="AE29" s="90"/>
      <c r="AF29" s="90"/>
      <c r="AG29" s="90"/>
      <c r="AH29" s="90"/>
      <c r="AI29" s="90"/>
      <c r="AK29" s="88" t="s">
        <v>25</v>
      </c>
      <c r="AL29" s="89">
        <v>3</v>
      </c>
      <c r="AM29" s="88">
        <v>135</v>
      </c>
      <c r="AN29" s="88">
        <f>AO29+AP29+AQ29+AR29</f>
        <v>113</v>
      </c>
      <c r="AO29" s="88"/>
      <c r="AP29" s="88"/>
      <c r="AQ29" s="88">
        <v>7</v>
      </c>
      <c r="AR29" s="88">
        <v>106</v>
      </c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79" customFormat="1" ht="15" customHeight="1">
      <c r="A30" s="80" t="s">
        <v>34</v>
      </c>
      <c r="B30" s="80">
        <f>K30+T30+AL30+AU30</f>
        <v>0</v>
      </c>
      <c r="C30" s="80">
        <f>L30+U30+AM30+AV30</f>
        <v>0</v>
      </c>
      <c r="D30" s="80">
        <f>M30+V30+AN30</f>
        <v>0</v>
      </c>
      <c r="E30" s="80">
        <f t="shared" si="47"/>
        <v>0</v>
      </c>
      <c r="F30" s="80">
        <f t="shared" si="47"/>
        <v>0</v>
      </c>
      <c r="G30" s="80">
        <f t="shared" si="47"/>
        <v>0</v>
      </c>
      <c r="H30" s="80">
        <f t="shared" si="47"/>
        <v>0</v>
      </c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80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80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80" t="s">
        <v>2</v>
      </c>
      <c r="AC31" s="169" t="e">
        <f>+AC30/AC29</f>
        <v>#DIV/0!</v>
      </c>
      <c r="AD31" s="169" t="e">
        <f aca="true" t="shared" si="51" ref="AD31:AI31">+AD30/AD29</f>
        <v>#DIV/0!</v>
      </c>
      <c r="AE31" s="169" t="e">
        <f t="shared" si="51"/>
        <v>#DIV/0!</v>
      </c>
      <c r="AF31" s="169" t="e">
        <f t="shared" si="51"/>
        <v>#DIV/0!</v>
      </c>
      <c r="AG31" s="169" t="e">
        <f t="shared" si="51"/>
        <v>#DIV/0!</v>
      </c>
      <c r="AH31" s="169" t="e">
        <f t="shared" si="51"/>
        <v>#DIV/0!</v>
      </c>
      <c r="AI31" s="169" t="e">
        <f t="shared" si="51"/>
        <v>#DIV/0!</v>
      </c>
      <c r="AK31" s="80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 t="e">
        <f t="shared" si="52"/>
        <v>#DIV/0!</v>
      </c>
      <c r="AP31" s="169" t="e">
        <f t="shared" si="52"/>
        <v>#DIV/0!</v>
      </c>
      <c r="AQ31" s="169">
        <f t="shared" si="52"/>
        <v>0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79" customFormat="1" ht="15" customHeight="1">
      <c r="A32" s="80" t="s">
        <v>26</v>
      </c>
      <c r="B32" s="80">
        <f>K32+T32+AL32+AU32</f>
        <v>0</v>
      </c>
      <c r="C32" s="80">
        <f>L32+U32+AM32+AV32</f>
        <v>15</v>
      </c>
      <c r="D32" s="80">
        <f>M32+V32+AN32</f>
        <v>14</v>
      </c>
      <c r="E32" s="80">
        <f aca="true" t="shared" si="54" ref="E32:H33">N32+W32+AO32+AX32</f>
        <v>0</v>
      </c>
      <c r="F32" s="80">
        <f t="shared" si="54"/>
        <v>7</v>
      </c>
      <c r="G32" s="80">
        <f t="shared" si="54"/>
        <v>3</v>
      </c>
      <c r="H32" s="80">
        <f t="shared" si="54"/>
        <v>4</v>
      </c>
      <c r="J32" s="88" t="s">
        <v>26</v>
      </c>
      <c r="K32" s="89"/>
      <c r="L32" s="88"/>
      <c r="M32" s="88">
        <f>SUM(N32:Q32)</f>
        <v>0</v>
      </c>
      <c r="N32" s="88"/>
      <c r="O32" s="88"/>
      <c r="P32" s="88"/>
      <c r="Q32" s="88"/>
      <c r="S32" s="88" t="s">
        <v>26</v>
      </c>
      <c r="T32" s="89"/>
      <c r="U32" s="88">
        <v>15</v>
      </c>
      <c r="V32" s="88">
        <f>SUM(W32:Z32)</f>
        <v>14</v>
      </c>
      <c r="W32" s="88"/>
      <c r="X32" s="88">
        <v>7</v>
      </c>
      <c r="Y32" s="88">
        <v>3</v>
      </c>
      <c r="Z32" s="88">
        <v>4</v>
      </c>
      <c r="AB32" s="88" t="s">
        <v>26</v>
      </c>
      <c r="AC32" s="88"/>
      <c r="AD32" s="90"/>
      <c r="AE32" s="90"/>
      <c r="AF32" s="90"/>
      <c r="AG32" s="90"/>
      <c r="AH32" s="90"/>
      <c r="AI32" s="90"/>
      <c r="AK32" s="88" t="s">
        <v>26</v>
      </c>
      <c r="AL32" s="88"/>
      <c r="AM32" s="88"/>
      <c r="AN32" s="88"/>
      <c r="AO32" s="88"/>
      <c r="AP32" s="88"/>
      <c r="AQ32" s="88"/>
      <c r="AR32" s="88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79" customFormat="1" ht="15" customHeight="1">
      <c r="A33" s="80" t="s">
        <v>35</v>
      </c>
      <c r="B33" s="80">
        <f>K33+T33+AL33+AU33</f>
        <v>0</v>
      </c>
      <c r="C33" s="80">
        <f>L33+U33+AM33+AV33</f>
        <v>0</v>
      </c>
      <c r="D33" s="80">
        <f>M33+V33+AN33</f>
        <v>0</v>
      </c>
      <c r="E33" s="80">
        <f t="shared" si="54"/>
        <v>0</v>
      </c>
      <c r="F33" s="80">
        <f t="shared" si="54"/>
        <v>0</v>
      </c>
      <c r="G33" s="80">
        <f t="shared" si="54"/>
        <v>0</v>
      </c>
      <c r="H33" s="80">
        <f t="shared" si="54"/>
        <v>0</v>
      </c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 t="e">
        <f>B33/B32</f>
        <v>#DIV/0!</v>
      </c>
      <c r="C34" s="93">
        <f aca="true" t="shared" si="55" ref="C34:H34">C33/C32</f>
        <v>0</v>
      </c>
      <c r="D34" s="93">
        <f t="shared" si="55"/>
        <v>0</v>
      </c>
      <c r="E34" s="93" t="e">
        <f t="shared" si="55"/>
        <v>#DIV/0!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J34" s="80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80" t="s">
        <v>2</v>
      </c>
      <c r="T34" s="169" t="e">
        <f>+T33/T32</f>
        <v>#DIV/0!</v>
      </c>
      <c r="U34" s="169">
        <f aca="true" t="shared" si="57" ref="U34:Z34">+U33/U32</f>
        <v>0</v>
      </c>
      <c r="V34" s="169">
        <f t="shared" si="57"/>
        <v>0</v>
      </c>
      <c r="W34" s="169" t="e">
        <f t="shared" si="57"/>
        <v>#DIV/0!</v>
      </c>
      <c r="X34" s="169">
        <f t="shared" si="57"/>
        <v>0</v>
      </c>
      <c r="Y34" s="169">
        <f t="shared" si="57"/>
        <v>0</v>
      </c>
      <c r="Z34" s="169">
        <f t="shared" si="57"/>
        <v>0</v>
      </c>
      <c r="AB34" s="80" t="s">
        <v>2</v>
      </c>
      <c r="AC34" s="169" t="e">
        <f>+AC33/AC32</f>
        <v>#DIV/0!</v>
      </c>
      <c r="AD34" s="169" t="e">
        <f aca="true" t="shared" si="58" ref="AD34:AI34">+AD33/AD32</f>
        <v>#DIV/0!</v>
      </c>
      <c r="AE34" s="169" t="e">
        <f t="shared" si="58"/>
        <v>#DIV/0!</v>
      </c>
      <c r="AF34" s="169" t="e">
        <f t="shared" si="58"/>
        <v>#DIV/0!</v>
      </c>
      <c r="AG34" s="169" t="e">
        <f t="shared" si="58"/>
        <v>#DIV/0!</v>
      </c>
      <c r="AH34" s="169" t="e">
        <f t="shared" si="58"/>
        <v>#DIV/0!</v>
      </c>
      <c r="AI34" s="169" t="e">
        <f t="shared" si="58"/>
        <v>#DIV/0!</v>
      </c>
      <c r="AK34" s="80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79" customFormat="1" ht="15" customHeight="1">
      <c r="A35" s="80" t="s">
        <v>27</v>
      </c>
      <c r="B35" s="80">
        <f>K35+T35+AL35+AU35</f>
        <v>140</v>
      </c>
      <c r="C35" s="80">
        <f>L35+U35+AM35+AV35</f>
        <v>9397</v>
      </c>
      <c r="D35" s="80">
        <f>M35+V35+AN35</f>
        <v>7855</v>
      </c>
      <c r="E35" s="80">
        <f aca="true" t="shared" si="61" ref="E35:H36">N35+W35+AO35+AX35</f>
        <v>457</v>
      </c>
      <c r="F35" s="80">
        <f t="shared" si="61"/>
        <v>2293</v>
      </c>
      <c r="G35" s="80">
        <f t="shared" si="61"/>
        <v>923</v>
      </c>
      <c r="H35" s="80">
        <f t="shared" si="61"/>
        <v>4182</v>
      </c>
      <c r="J35" s="88" t="s">
        <v>27</v>
      </c>
      <c r="K35" s="89">
        <v>1</v>
      </c>
      <c r="L35" s="88">
        <v>37</v>
      </c>
      <c r="M35" s="88">
        <f>SUM(N35:Q35)</f>
        <v>31</v>
      </c>
      <c r="N35" s="88"/>
      <c r="O35" s="88">
        <v>7</v>
      </c>
      <c r="P35" s="88">
        <v>8</v>
      </c>
      <c r="Q35" s="88">
        <v>16</v>
      </c>
      <c r="S35" s="88" t="s">
        <v>27</v>
      </c>
      <c r="T35" s="89">
        <v>138</v>
      </c>
      <c r="U35" s="88">
        <v>9260</v>
      </c>
      <c r="V35" s="88">
        <f>SUM(W35:Z35)</f>
        <v>7741</v>
      </c>
      <c r="W35" s="88">
        <v>456</v>
      </c>
      <c r="X35" s="88">
        <v>2276</v>
      </c>
      <c r="Y35" s="88">
        <v>911</v>
      </c>
      <c r="Z35" s="88">
        <v>4098</v>
      </c>
      <c r="AB35" s="88" t="s">
        <v>27</v>
      </c>
      <c r="AC35" s="88"/>
      <c r="AD35" s="90"/>
      <c r="AE35" s="90"/>
      <c r="AF35" s="90"/>
      <c r="AG35" s="90"/>
      <c r="AH35" s="90"/>
      <c r="AI35" s="90"/>
      <c r="AK35" s="88" t="s">
        <v>27</v>
      </c>
      <c r="AL35" s="89">
        <v>1</v>
      </c>
      <c r="AM35" s="88">
        <v>100</v>
      </c>
      <c r="AN35" s="88">
        <f>SUM(AO35:AR35)</f>
        <v>83</v>
      </c>
      <c r="AO35" s="88">
        <v>1</v>
      </c>
      <c r="AP35" s="88">
        <v>10</v>
      </c>
      <c r="AQ35" s="88">
        <v>4</v>
      </c>
      <c r="AR35" s="88">
        <v>68</v>
      </c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79" customFormat="1" ht="15" customHeight="1">
      <c r="A36" s="80" t="s">
        <v>36</v>
      </c>
      <c r="B36" s="80">
        <f>K36+T36+AL36+AU36</f>
        <v>0</v>
      </c>
      <c r="C36" s="80">
        <f>L36+U36+AM36+AV36</f>
        <v>0</v>
      </c>
      <c r="D36" s="80">
        <f>M36+V36+AN36</f>
        <v>0</v>
      </c>
      <c r="E36" s="80">
        <f t="shared" si="61"/>
        <v>0</v>
      </c>
      <c r="F36" s="80">
        <f t="shared" si="61"/>
        <v>0</v>
      </c>
      <c r="G36" s="80">
        <f t="shared" si="61"/>
        <v>0</v>
      </c>
      <c r="H36" s="80">
        <f t="shared" si="61"/>
        <v>0</v>
      </c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88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80" t="s">
        <v>2</v>
      </c>
      <c r="K37" s="169">
        <f>+K36/K35</f>
        <v>0</v>
      </c>
      <c r="L37" s="169">
        <f aca="true" t="shared" si="63" ref="L37:Q37">+L36/L35</f>
        <v>0</v>
      </c>
      <c r="M37" s="169">
        <f t="shared" si="63"/>
        <v>0</v>
      </c>
      <c r="N37" s="169" t="e">
        <f t="shared" si="63"/>
        <v>#DIV/0!</v>
      </c>
      <c r="O37" s="169">
        <f t="shared" si="63"/>
        <v>0</v>
      </c>
      <c r="P37" s="169">
        <f t="shared" si="63"/>
        <v>0</v>
      </c>
      <c r="Q37" s="169">
        <f t="shared" si="63"/>
        <v>0</v>
      </c>
      <c r="S37" s="80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80" t="s">
        <v>2</v>
      </c>
      <c r="AC37" s="169" t="e">
        <f>+AC36/AC35</f>
        <v>#DIV/0!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K37" s="80" t="s">
        <v>2</v>
      </c>
      <c r="AL37" s="169">
        <f aca="true" t="shared" si="66" ref="AL37:AQ37">+AL36/AL35</f>
        <v>0</v>
      </c>
      <c r="AM37" s="169">
        <f t="shared" si="66"/>
        <v>0</v>
      </c>
      <c r="AN37" s="169">
        <f t="shared" si="66"/>
        <v>0</v>
      </c>
      <c r="AO37" s="169">
        <f t="shared" si="66"/>
        <v>0</v>
      </c>
      <c r="AP37" s="169">
        <f t="shared" si="66"/>
        <v>0</v>
      </c>
      <c r="AQ37" s="169">
        <f t="shared" si="66"/>
        <v>0</v>
      </c>
      <c r="AR37" s="90">
        <f>+AR36/AR35*100</f>
        <v>0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79" customFormat="1" ht="15" customHeight="1">
      <c r="A38" s="80" t="s">
        <v>28</v>
      </c>
      <c r="B38" s="80">
        <f>K38+T38+AL38+AU38</f>
        <v>78</v>
      </c>
      <c r="C38" s="80">
        <f>L38+U38+AM38+AV38</f>
        <v>4699</v>
      </c>
      <c r="D38" s="80">
        <f>M38+V38+AN38</f>
        <v>3930</v>
      </c>
      <c r="E38" s="80">
        <f aca="true" t="shared" si="68" ref="E38:H39">N38+W38+AO38+AX38</f>
        <v>271</v>
      </c>
      <c r="F38" s="80">
        <f t="shared" si="68"/>
        <v>762</v>
      </c>
      <c r="G38" s="80">
        <f t="shared" si="68"/>
        <v>364</v>
      </c>
      <c r="H38" s="80">
        <f t="shared" si="68"/>
        <v>2533</v>
      </c>
      <c r="J38" s="88" t="s">
        <v>28</v>
      </c>
      <c r="K38" s="89">
        <v>33</v>
      </c>
      <c r="L38" s="88">
        <v>814</v>
      </c>
      <c r="M38" s="88">
        <f>SUM(N38:Q38)</f>
        <v>680</v>
      </c>
      <c r="N38" s="88">
        <v>19</v>
      </c>
      <c r="O38" s="88">
        <v>252</v>
      </c>
      <c r="P38" s="88">
        <v>97</v>
      </c>
      <c r="Q38" s="88">
        <v>312</v>
      </c>
      <c r="S38" s="88" t="s">
        <v>28</v>
      </c>
      <c r="T38" s="89">
        <v>8</v>
      </c>
      <c r="U38" s="88">
        <v>2615</v>
      </c>
      <c r="V38" s="88">
        <f>SUM(W38:Z38)</f>
        <v>2187</v>
      </c>
      <c r="W38" s="88">
        <v>83</v>
      </c>
      <c r="X38" s="88">
        <v>499</v>
      </c>
      <c r="Y38" s="88">
        <v>225</v>
      </c>
      <c r="Z38" s="88">
        <v>1380</v>
      </c>
      <c r="AB38" s="88" t="s">
        <v>28</v>
      </c>
      <c r="AC38" s="88"/>
      <c r="AD38" s="90"/>
      <c r="AE38" s="90"/>
      <c r="AF38" s="90"/>
      <c r="AG38" s="90"/>
      <c r="AH38" s="90"/>
      <c r="AI38" s="90"/>
      <c r="AK38" s="88" t="s">
        <v>28</v>
      </c>
      <c r="AL38" s="89">
        <v>37</v>
      </c>
      <c r="AM38" s="88">
        <v>1270</v>
      </c>
      <c r="AN38" s="88">
        <f>SUM(AO38:AR38)</f>
        <v>1063</v>
      </c>
      <c r="AO38" s="88">
        <v>169</v>
      </c>
      <c r="AP38" s="88">
        <v>11</v>
      </c>
      <c r="AQ38" s="88">
        <v>42</v>
      </c>
      <c r="AR38" s="88">
        <v>841</v>
      </c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79" customFormat="1" ht="15" customHeight="1">
      <c r="A39" s="80" t="s">
        <v>37</v>
      </c>
      <c r="B39" s="80">
        <f>K39+T39+AL39+AU39</f>
        <v>0</v>
      </c>
      <c r="C39" s="80">
        <f>L39+U39+AM39+AV39</f>
        <v>0</v>
      </c>
      <c r="D39" s="80">
        <f>M39+V39+AN39</f>
        <v>0</v>
      </c>
      <c r="E39" s="80">
        <f t="shared" si="68"/>
        <v>0</v>
      </c>
      <c r="F39" s="80">
        <f t="shared" si="68"/>
        <v>0</v>
      </c>
      <c r="G39" s="80">
        <f t="shared" si="68"/>
        <v>0</v>
      </c>
      <c r="H39" s="80">
        <f t="shared" si="68"/>
        <v>0</v>
      </c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80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80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80" t="s">
        <v>2</v>
      </c>
      <c r="AC40" s="169" t="e">
        <f>+AC39/AC38</f>
        <v>#DIV/0!</v>
      </c>
      <c r="AD40" s="169" t="e">
        <f aca="true" t="shared" si="72" ref="AD40:AI40">+AD39/AD38</f>
        <v>#DIV/0!</v>
      </c>
      <c r="AE40" s="169" t="e">
        <f t="shared" si="72"/>
        <v>#DIV/0!</v>
      </c>
      <c r="AF40" s="169" t="e">
        <f t="shared" si="72"/>
        <v>#DIV/0!</v>
      </c>
      <c r="AG40" s="169" t="e">
        <f t="shared" si="72"/>
        <v>#DIV/0!</v>
      </c>
      <c r="AH40" s="169" t="e">
        <f t="shared" si="72"/>
        <v>#DIV/0!</v>
      </c>
      <c r="AI40" s="169" t="e">
        <f t="shared" si="72"/>
        <v>#DIV/0!</v>
      </c>
      <c r="AK40" s="80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>
        <f t="shared" si="73"/>
        <v>0</v>
      </c>
      <c r="AP40" s="169">
        <f t="shared" si="73"/>
        <v>0</v>
      </c>
      <c r="AQ40" s="169">
        <f t="shared" si="73"/>
        <v>0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46:53" s="79" customFormat="1" ht="15" customHeight="1">
      <c r="AT41"/>
      <c r="AU41"/>
      <c r="AV41"/>
      <c r="AW41"/>
      <c r="AX41"/>
      <c r="AY41"/>
      <c r="AZ41"/>
      <c r="BA41"/>
    </row>
    <row r="42" spans="46:53" s="79" customFormat="1" ht="15" customHeight="1">
      <c r="AT42"/>
      <c r="AU42"/>
      <c r="AV42"/>
      <c r="AW42"/>
      <c r="AX42"/>
      <c r="AY42"/>
      <c r="AZ42"/>
      <c r="BA42"/>
    </row>
    <row r="43" spans="4:53" s="79" customFormat="1" ht="15">
      <c r="D43" s="79" t="s">
        <v>76</v>
      </c>
      <c r="AT43"/>
      <c r="AU43"/>
      <c r="AV43"/>
      <c r="AW43"/>
      <c r="AX43"/>
      <c r="AY43"/>
      <c r="AZ43"/>
      <c r="BA43"/>
    </row>
    <row r="44" spans="4:53" s="79" customFormat="1" ht="15">
      <c r="D44" s="79" t="s">
        <v>77</v>
      </c>
      <c r="AT44"/>
      <c r="AU44"/>
      <c r="AV44"/>
      <c r="AW44"/>
      <c r="AX44"/>
      <c r="AY44"/>
      <c r="AZ44"/>
      <c r="BA44"/>
    </row>
    <row r="45" spans="46:53" s="79" customFormat="1" ht="15" customHeight="1">
      <c r="AT45"/>
      <c r="AU45"/>
      <c r="AV45"/>
      <c r="AW45"/>
      <c r="AX45"/>
      <c r="AY45"/>
      <c r="AZ45"/>
      <c r="BA45"/>
    </row>
    <row r="46" spans="46:53" s="79" customFormat="1" ht="15" customHeight="1">
      <c r="AT46"/>
      <c r="AU46"/>
      <c r="AV46"/>
      <c r="AW46"/>
      <c r="AX46"/>
      <c r="AY46"/>
      <c r="AZ46"/>
      <c r="BA46"/>
    </row>
    <row r="47" spans="46:53" s="79" customFormat="1" ht="15" customHeight="1">
      <c r="AT47"/>
      <c r="AU47"/>
      <c r="AV47"/>
      <c r="AW47"/>
      <c r="AX47"/>
      <c r="AY47"/>
      <c r="AZ47"/>
      <c r="BA47"/>
    </row>
    <row r="48" spans="46:53" s="79" customFormat="1" ht="15" customHeight="1">
      <c r="AT48"/>
      <c r="AU48"/>
      <c r="AV48"/>
      <c r="AW48"/>
      <c r="AX48"/>
      <c r="AY48"/>
      <c r="AZ48"/>
      <c r="BA48"/>
    </row>
    <row r="49" ht="15" customHeight="1"/>
    <row r="50" ht="15" customHeight="1"/>
  </sheetData>
  <sheetProtection/>
  <mergeCells count="21">
    <mergeCell ref="AT8:BA8"/>
    <mergeCell ref="AB8:AI8"/>
    <mergeCell ref="AK8:AR8"/>
    <mergeCell ref="S8:Z8"/>
    <mergeCell ref="A12:H12"/>
    <mergeCell ref="E2:H2"/>
    <mergeCell ref="E3:H3"/>
    <mergeCell ref="A4:H4"/>
    <mergeCell ref="A8:H8"/>
    <mergeCell ref="J8:Q8"/>
    <mergeCell ref="J12:Q12"/>
    <mergeCell ref="AT19:BA19"/>
    <mergeCell ref="AB12:AI12"/>
    <mergeCell ref="AK12:AR12"/>
    <mergeCell ref="S12:Z12"/>
    <mergeCell ref="A19:H19"/>
    <mergeCell ref="J19:Q19"/>
    <mergeCell ref="S19:Z19"/>
    <mergeCell ref="AB19:AI19"/>
    <mergeCell ref="AK19:AR19"/>
    <mergeCell ref="AT12:B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49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6.7109375" style="0" customWidth="1"/>
    <col min="2" max="2" width="8.57421875" style="0" customWidth="1"/>
    <col min="3" max="3" width="8.28125" style="0" customWidth="1"/>
    <col min="4" max="4" width="8.8515625" style="0" customWidth="1"/>
    <col min="5" max="5" width="8.140625" style="0" customWidth="1"/>
    <col min="6" max="6" width="8.7109375" style="0" customWidth="1"/>
    <col min="7" max="7" width="8.140625" style="0" customWidth="1"/>
    <col min="8" max="8" width="8.421875" style="0" customWidth="1"/>
    <col min="9" max="9" width="9.140625" style="20" customWidth="1"/>
    <col min="10" max="10" width="14.57421875" style="0" customWidth="1"/>
    <col min="11" max="11" width="8.140625" style="0" customWidth="1"/>
    <col min="12" max="12" width="8.7109375" style="0" customWidth="1"/>
    <col min="13" max="13" width="9.140625" style="20" customWidth="1"/>
    <col min="14" max="14" width="8.421875" style="0" customWidth="1"/>
    <col min="15" max="15" width="9.28125" style="0" customWidth="1"/>
    <col min="16" max="16" width="8.421875" style="0" customWidth="1"/>
    <col min="17" max="17" width="8.28125" style="0" customWidth="1"/>
    <col min="18" max="18" width="9.140625" style="20" customWidth="1"/>
    <col min="19" max="19" width="14.57421875" style="0" customWidth="1"/>
    <col min="20" max="20" width="8.57421875" style="0" customWidth="1"/>
    <col min="21" max="21" width="8.00390625" style="0" customWidth="1"/>
    <col min="22" max="22" width="9.140625" style="20" customWidth="1"/>
    <col min="23" max="26" width="8.00390625" style="0" customWidth="1"/>
    <col min="27" max="27" width="9.140625" style="20" customWidth="1"/>
    <col min="28" max="28" width="14.7109375" style="0" customWidth="1"/>
    <col min="29" max="29" width="8.57421875" style="0" customWidth="1"/>
    <col min="30" max="30" width="8.00390625" style="0" customWidth="1"/>
    <col min="31" max="31" width="9.140625" style="20" customWidth="1"/>
    <col min="32" max="32" width="8.00390625" style="0" customWidth="1"/>
    <col min="33" max="33" width="8.421875" style="0" customWidth="1"/>
    <col min="34" max="34" width="8.28125" style="0" customWidth="1"/>
    <col min="35" max="35" width="8.421875" style="0" customWidth="1"/>
    <col min="36" max="36" width="9.140625" style="20" customWidth="1"/>
    <col min="37" max="37" width="16.7109375" style="0" customWidth="1"/>
    <col min="39" max="39" width="8.8515625" style="0" customWidth="1"/>
    <col min="40" max="40" width="9.140625" style="20" customWidth="1"/>
    <col min="41" max="41" width="8.57421875" style="0" customWidth="1"/>
    <col min="42" max="42" width="8.00390625" style="0" customWidth="1"/>
    <col min="43" max="43" width="8.57421875" style="0" customWidth="1"/>
    <col min="44" max="44" width="8.421875" style="0" customWidth="1"/>
    <col min="45" max="45" width="9.140625" style="20" customWidth="1"/>
    <col min="46" max="46" width="16.140625" style="0" customWidth="1"/>
    <col min="47" max="47" width="8.421875" style="0" customWidth="1"/>
  </cols>
  <sheetData>
    <row r="1" s="9" customFormat="1" ht="21.75" customHeight="1">
      <c r="H1" s="70" t="s">
        <v>15</v>
      </c>
    </row>
    <row r="2" spans="5:8" s="8" customFormat="1" ht="20.25" customHeight="1">
      <c r="E2" s="213" t="s">
        <v>78</v>
      </c>
      <c r="F2" s="213"/>
      <c r="G2" s="213"/>
      <c r="H2" s="213"/>
    </row>
    <row r="3" spans="2:44" s="8" customFormat="1" ht="45" customHeight="1">
      <c r="B3" s="11"/>
      <c r="C3" s="11"/>
      <c r="D3" s="11"/>
      <c r="E3" s="212" t="s">
        <v>134</v>
      </c>
      <c r="F3" s="212"/>
      <c r="G3" s="212"/>
      <c r="H3" s="212"/>
      <c r="J3" s="240"/>
      <c r="K3" s="240"/>
      <c r="L3" s="240"/>
      <c r="M3" s="240"/>
      <c r="N3" s="240"/>
      <c r="O3" s="240"/>
      <c r="P3" s="240"/>
      <c r="Q3" s="240"/>
      <c r="S3" s="240"/>
      <c r="T3" s="240"/>
      <c r="U3" s="240"/>
      <c r="V3" s="240"/>
      <c r="W3" s="240"/>
      <c r="X3" s="240"/>
      <c r="Y3" s="240"/>
      <c r="Z3" s="240"/>
      <c r="AB3" s="240"/>
      <c r="AC3" s="240"/>
      <c r="AD3" s="240"/>
      <c r="AE3" s="240"/>
      <c r="AF3" s="240"/>
      <c r="AG3" s="240"/>
      <c r="AH3" s="240"/>
      <c r="AI3" s="240"/>
      <c r="AK3" s="240"/>
      <c r="AL3" s="240"/>
      <c r="AM3" s="240"/>
      <c r="AN3" s="240"/>
      <c r="AO3" s="240"/>
      <c r="AP3" s="240"/>
      <c r="AQ3" s="240"/>
      <c r="AR3" s="240"/>
    </row>
    <row r="4" spans="1:44" s="9" customFormat="1" ht="39.75" customHeight="1">
      <c r="A4" s="205" t="s">
        <v>120</v>
      </c>
      <c r="B4" s="205"/>
      <c r="C4" s="205"/>
      <c r="D4" s="205"/>
      <c r="E4" s="205"/>
      <c r="F4" s="205"/>
      <c r="G4" s="205"/>
      <c r="H4" s="205"/>
      <c r="J4" s="241"/>
      <c r="K4" s="241"/>
      <c r="L4" s="241"/>
      <c r="M4" s="241"/>
      <c r="N4" s="241"/>
      <c r="O4" s="241"/>
      <c r="P4" s="241"/>
      <c r="Q4" s="241"/>
      <c r="S4" s="241"/>
      <c r="T4" s="241"/>
      <c r="U4" s="241"/>
      <c r="V4" s="241"/>
      <c r="W4" s="241"/>
      <c r="X4" s="241"/>
      <c r="Y4" s="241"/>
      <c r="Z4" s="241"/>
      <c r="AB4" s="241"/>
      <c r="AC4" s="241"/>
      <c r="AD4" s="241"/>
      <c r="AE4" s="241"/>
      <c r="AF4" s="241"/>
      <c r="AG4" s="241"/>
      <c r="AH4" s="241"/>
      <c r="AI4" s="241"/>
      <c r="AK4" s="242"/>
      <c r="AL4" s="241"/>
      <c r="AM4" s="241"/>
      <c r="AN4" s="241"/>
      <c r="AO4" s="241"/>
      <c r="AP4" s="241"/>
      <c r="AQ4" s="241"/>
      <c r="AR4" s="241"/>
    </row>
    <row r="5" spans="1:51" ht="24" customHeight="1">
      <c r="A5" s="5" t="s">
        <v>19</v>
      </c>
      <c r="B5" s="2"/>
      <c r="C5" s="2"/>
      <c r="D5" s="2"/>
      <c r="F5" s="3"/>
      <c r="G5" s="5"/>
      <c r="H5" s="2"/>
      <c r="J5" s="7" t="s">
        <v>17</v>
      </c>
      <c r="O5" s="7"/>
      <c r="P5" s="6"/>
      <c r="S5" s="5" t="s">
        <v>18</v>
      </c>
      <c r="X5" s="5"/>
      <c r="Y5" s="5"/>
      <c r="AB5" s="15" t="s">
        <v>20</v>
      </c>
      <c r="AC5" s="15"/>
      <c r="AD5" s="15"/>
      <c r="AF5" s="15"/>
      <c r="AG5" s="15"/>
      <c r="AH5" s="15"/>
      <c r="AK5" s="7" t="s">
        <v>21</v>
      </c>
      <c r="AP5" s="7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97" customFormat="1" ht="15" customHeight="1">
      <c r="A8" s="196" t="s">
        <v>16</v>
      </c>
      <c r="B8" s="197"/>
      <c r="C8" s="197"/>
      <c r="D8" s="197"/>
      <c r="E8" s="197"/>
      <c r="F8" s="197"/>
      <c r="G8" s="197"/>
      <c r="H8" s="198"/>
      <c r="I8" s="75"/>
      <c r="J8" s="196" t="s">
        <v>16</v>
      </c>
      <c r="K8" s="197"/>
      <c r="L8" s="197"/>
      <c r="M8" s="197"/>
      <c r="N8" s="197"/>
      <c r="O8" s="197"/>
      <c r="P8" s="197"/>
      <c r="Q8" s="198"/>
      <c r="R8" s="75"/>
      <c r="S8" s="196" t="s">
        <v>16</v>
      </c>
      <c r="T8" s="197"/>
      <c r="U8" s="197"/>
      <c r="V8" s="197"/>
      <c r="W8" s="197"/>
      <c r="X8" s="197"/>
      <c r="Y8" s="197"/>
      <c r="Z8" s="198"/>
      <c r="AA8" s="75"/>
      <c r="AB8" s="196" t="s">
        <v>16</v>
      </c>
      <c r="AC8" s="197"/>
      <c r="AD8" s="197"/>
      <c r="AE8" s="197"/>
      <c r="AF8" s="197"/>
      <c r="AG8" s="197"/>
      <c r="AH8" s="197"/>
      <c r="AI8" s="198"/>
      <c r="AJ8" s="75"/>
      <c r="AK8" s="196" t="s">
        <v>16</v>
      </c>
      <c r="AL8" s="197"/>
      <c r="AM8" s="197"/>
      <c r="AN8" s="197"/>
      <c r="AO8" s="197"/>
      <c r="AP8" s="197"/>
      <c r="AQ8" s="197"/>
      <c r="AR8" s="198"/>
      <c r="AS8" s="75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97" customFormat="1" ht="15" customHeight="1">
      <c r="A9" s="76" t="s">
        <v>29</v>
      </c>
      <c r="B9" s="56">
        <f>K9+T9+AL9</f>
        <v>1306.8000000000002</v>
      </c>
      <c r="C9" s="56">
        <f aca="true" t="shared" si="0" ref="C9:H9">+L9+U9+AM9</f>
        <v>57920</v>
      </c>
      <c r="D9" s="56">
        <f t="shared" si="0"/>
        <v>48019</v>
      </c>
      <c r="E9" s="56">
        <f t="shared" si="0"/>
        <v>11983</v>
      </c>
      <c r="F9" s="56">
        <f t="shared" si="0"/>
        <v>4633</v>
      </c>
      <c r="G9" s="56">
        <f t="shared" si="0"/>
        <v>2288</v>
      </c>
      <c r="H9" s="56">
        <f t="shared" si="0"/>
        <v>29115</v>
      </c>
      <c r="I9" s="75"/>
      <c r="J9" s="76" t="s">
        <v>29</v>
      </c>
      <c r="K9" s="56">
        <f>K13+K20</f>
        <v>546.2</v>
      </c>
      <c r="L9" s="56">
        <f aca="true" t="shared" si="1" ref="L9:Q10">L13+L20</f>
        <v>16600</v>
      </c>
      <c r="M9" s="76">
        <f t="shared" si="1"/>
        <v>12370</v>
      </c>
      <c r="N9" s="56">
        <f t="shared" si="1"/>
        <v>818</v>
      </c>
      <c r="O9" s="56">
        <f t="shared" si="1"/>
        <v>2510</v>
      </c>
      <c r="P9" s="56">
        <f t="shared" si="1"/>
        <v>1245</v>
      </c>
      <c r="Q9" s="56">
        <f t="shared" si="1"/>
        <v>7797</v>
      </c>
      <c r="R9" s="75"/>
      <c r="S9" s="76" t="s">
        <v>29</v>
      </c>
      <c r="T9" s="56">
        <f>T13+T20</f>
        <v>755.6</v>
      </c>
      <c r="U9" s="56">
        <f aca="true" t="shared" si="2" ref="U9:Z10">U13+U20</f>
        <v>41210</v>
      </c>
      <c r="V9" s="76">
        <f t="shared" si="2"/>
        <v>35631</v>
      </c>
      <c r="W9" s="56">
        <f t="shared" si="2"/>
        <v>11162</v>
      </c>
      <c r="X9" s="56">
        <f t="shared" si="2"/>
        <v>2110</v>
      </c>
      <c r="Y9" s="56">
        <f t="shared" si="2"/>
        <v>1041</v>
      </c>
      <c r="Z9" s="56">
        <f t="shared" si="2"/>
        <v>21318</v>
      </c>
      <c r="AA9" s="75"/>
      <c r="AB9" s="76" t="s">
        <v>29</v>
      </c>
      <c r="AC9" s="56">
        <f>AC13+AC20</f>
        <v>579.3</v>
      </c>
      <c r="AD9" s="56">
        <f aca="true" t="shared" si="3" ref="AD9:AI10">AD13+AD20</f>
        <v>30960</v>
      </c>
      <c r="AE9" s="76">
        <f t="shared" si="3"/>
        <v>26719</v>
      </c>
      <c r="AF9" s="56">
        <f t="shared" si="3"/>
        <v>8862</v>
      </c>
      <c r="AG9" s="56">
        <f t="shared" si="3"/>
        <v>1548</v>
      </c>
      <c r="AH9" s="56">
        <f t="shared" si="3"/>
        <v>720</v>
      </c>
      <c r="AI9" s="56">
        <f t="shared" si="3"/>
        <v>15589</v>
      </c>
      <c r="AJ9" s="75"/>
      <c r="AK9" s="56" t="s">
        <v>22</v>
      </c>
      <c r="AL9" s="56">
        <f>AL13+AL20</f>
        <v>5</v>
      </c>
      <c r="AM9" s="56">
        <f aca="true" t="shared" si="4" ref="AM9:AR10">AM13+AM20</f>
        <v>110</v>
      </c>
      <c r="AN9" s="76">
        <f t="shared" si="4"/>
        <v>18</v>
      </c>
      <c r="AO9" s="56">
        <f t="shared" si="4"/>
        <v>3</v>
      </c>
      <c r="AP9" s="56">
        <f t="shared" si="4"/>
        <v>13</v>
      </c>
      <c r="AQ9" s="56">
        <f t="shared" si="4"/>
        <v>2</v>
      </c>
      <c r="AR9" s="56">
        <f t="shared" si="4"/>
        <v>0</v>
      </c>
      <c r="AS9" s="75"/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97" customFormat="1" ht="15" customHeight="1">
      <c r="A10" s="77" t="s">
        <v>30</v>
      </c>
      <c r="B10" s="56">
        <f>+K10+T10+AL10</f>
        <v>0</v>
      </c>
      <c r="C10" s="56">
        <f>L10+U10+AM10</f>
        <v>0</v>
      </c>
      <c r="D10" s="56">
        <f>+M10+V10+AN10</f>
        <v>0</v>
      </c>
      <c r="E10" s="56">
        <f>+N10+W10+AO10</f>
        <v>0</v>
      </c>
      <c r="F10" s="56">
        <f>+O10+X10+AP10</f>
        <v>0</v>
      </c>
      <c r="G10" s="56">
        <f>+P10+Y10+AQ10</f>
        <v>0</v>
      </c>
      <c r="H10" s="56">
        <f>+Q10+Z10+AR10</f>
        <v>0</v>
      </c>
      <c r="I10" s="75"/>
      <c r="J10" s="77" t="s">
        <v>30</v>
      </c>
      <c r="K10" s="56">
        <f>K14+K21</f>
        <v>0</v>
      </c>
      <c r="L10" s="56">
        <f t="shared" si="1"/>
        <v>0</v>
      </c>
      <c r="M10" s="7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75"/>
      <c r="S10" s="77" t="s">
        <v>30</v>
      </c>
      <c r="T10" s="56">
        <f>T14+T21</f>
        <v>0</v>
      </c>
      <c r="U10" s="56">
        <f t="shared" si="2"/>
        <v>0</v>
      </c>
      <c r="V10" s="76">
        <f t="shared" si="2"/>
        <v>0</v>
      </c>
      <c r="W10" s="56">
        <f t="shared" si="2"/>
        <v>0</v>
      </c>
      <c r="X10" s="56">
        <f t="shared" si="2"/>
        <v>0</v>
      </c>
      <c r="Y10" s="56">
        <f t="shared" si="2"/>
        <v>0</v>
      </c>
      <c r="Z10" s="56">
        <f t="shared" si="2"/>
        <v>0</v>
      </c>
      <c r="AA10" s="75"/>
      <c r="AB10" s="77" t="s">
        <v>30</v>
      </c>
      <c r="AC10" s="106">
        <f>AC14+AC21</f>
        <v>0</v>
      </c>
      <c r="AD10" s="56">
        <f t="shared" si="3"/>
        <v>0</v>
      </c>
      <c r="AE10" s="76">
        <f t="shared" si="3"/>
        <v>0</v>
      </c>
      <c r="AF10" s="56">
        <f t="shared" si="3"/>
        <v>0</v>
      </c>
      <c r="AG10" s="56">
        <f t="shared" si="3"/>
        <v>0</v>
      </c>
      <c r="AH10" s="56">
        <f t="shared" si="3"/>
        <v>0</v>
      </c>
      <c r="AI10" s="56">
        <f t="shared" si="3"/>
        <v>0</v>
      </c>
      <c r="AJ10" s="75"/>
      <c r="AK10" s="77" t="s">
        <v>30</v>
      </c>
      <c r="AL10" s="56">
        <f>AL14+AL21</f>
        <v>0</v>
      </c>
      <c r="AM10" s="56">
        <f>AM14+AM21</f>
        <v>0</v>
      </c>
      <c r="AN10" s="76">
        <f t="shared" si="4"/>
        <v>0</v>
      </c>
      <c r="AO10" s="56">
        <f t="shared" si="4"/>
        <v>0</v>
      </c>
      <c r="AP10" s="56">
        <f t="shared" si="4"/>
        <v>0</v>
      </c>
      <c r="AQ10" s="56">
        <f t="shared" si="4"/>
        <v>0</v>
      </c>
      <c r="AR10" s="56">
        <f t="shared" si="4"/>
        <v>0</v>
      </c>
      <c r="AS10" s="75"/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>
        <f t="shared" si="10"/>
        <v>0</v>
      </c>
      <c r="AP11" s="107">
        <f t="shared" si="10"/>
        <v>0</v>
      </c>
      <c r="AQ11" s="107">
        <f t="shared" si="10"/>
        <v>0</v>
      </c>
      <c r="AR11" s="107" t="e">
        <f t="shared" si="10"/>
        <v>#DIV/0!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29" customFormat="1" ht="15" customHeight="1">
      <c r="A12" s="199" t="s">
        <v>1</v>
      </c>
      <c r="B12" s="200"/>
      <c r="C12" s="200"/>
      <c r="D12" s="200"/>
      <c r="E12" s="200"/>
      <c r="F12" s="200"/>
      <c r="G12" s="200"/>
      <c r="H12" s="201"/>
      <c r="I12" s="112"/>
      <c r="J12" s="199" t="s">
        <v>1</v>
      </c>
      <c r="K12" s="200"/>
      <c r="L12" s="200"/>
      <c r="M12" s="200"/>
      <c r="N12" s="200"/>
      <c r="O12" s="200"/>
      <c r="P12" s="200"/>
      <c r="Q12" s="201"/>
      <c r="R12" s="112"/>
      <c r="S12" s="237" t="s">
        <v>1</v>
      </c>
      <c r="T12" s="238"/>
      <c r="U12" s="238"/>
      <c r="V12" s="238"/>
      <c r="W12" s="238"/>
      <c r="X12" s="238"/>
      <c r="Y12" s="238"/>
      <c r="Z12" s="239"/>
      <c r="AA12" s="112"/>
      <c r="AB12" s="199" t="s">
        <v>1</v>
      </c>
      <c r="AC12" s="200"/>
      <c r="AD12" s="200"/>
      <c r="AE12" s="200"/>
      <c r="AF12" s="200"/>
      <c r="AG12" s="200"/>
      <c r="AH12" s="200"/>
      <c r="AI12" s="201"/>
      <c r="AJ12" s="112"/>
      <c r="AK12" s="199" t="s">
        <v>1</v>
      </c>
      <c r="AL12" s="200"/>
      <c r="AM12" s="200"/>
      <c r="AN12" s="200"/>
      <c r="AO12" s="200"/>
      <c r="AP12" s="200"/>
      <c r="AQ12" s="200"/>
      <c r="AR12" s="201"/>
      <c r="AS12" s="11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29" customFormat="1" ht="15" customHeight="1">
      <c r="A13" s="111" t="s">
        <v>22</v>
      </c>
      <c r="B13" s="130">
        <f>K13+T13+AL13+AU13</f>
        <v>168</v>
      </c>
      <c r="C13" s="130">
        <f>L13+U13+AM13+AV13</f>
        <v>5550</v>
      </c>
      <c r="D13" s="130">
        <f>M13+V13+AN13</f>
        <v>3547</v>
      </c>
      <c r="E13" s="130">
        <f aca="true" t="shared" si="12" ref="E13:H14">N13+W13+AO13+AX13</f>
        <v>388</v>
      </c>
      <c r="F13" s="130">
        <f t="shared" si="12"/>
        <v>1220</v>
      </c>
      <c r="G13" s="130">
        <f t="shared" si="12"/>
        <v>277</v>
      </c>
      <c r="H13" s="130">
        <f t="shared" si="12"/>
        <v>1662</v>
      </c>
      <c r="I13" s="112"/>
      <c r="J13" s="111" t="s">
        <v>29</v>
      </c>
      <c r="K13" s="115">
        <v>167</v>
      </c>
      <c r="L13" s="115">
        <v>5540</v>
      </c>
      <c r="M13" s="111">
        <f>N13+O13+P13+Q13</f>
        <v>3545</v>
      </c>
      <c r="N13" s="115">
        <v>388</v>
      </c>
      <c r="O13" s="115">
        <v>1218</v>
      </c>
      <c r="P13" s="115">
        <v>277</v>
      </c>
      <c r="Q13" s="115">
        <v>1662</v>
      </c>
      <c r="R13" s="112"/>
      <c r="S13" s="111" t="s">
        <v>29</v>
      </c>
      <c r="T13" s="130"/>
      <c r="U13" s="130"/>
      <c r="V13" s="111">
        <f>W13+X13+Y13+Z13</f>
        <v>0</v>
      </c>
      <c r="W13" s="130"/>
      <c r="X13" s="130"/>
      <c r="Y13" s="130"/>
      <c r="Z13" s="130"/>
      <c r="AA13" s="112"/>
      <c r="AB13" s="111" t="s">
        <v>29</v>
      </c>
      <c r="AC13" s="130"/>
      <c r="AD13" s="130"/>
      <c r="AE13" s="111"/>
      <c r="AF13" s="130"/>
      <c r="AG13" s="130"/>
      <c r="AH13" s="130"/>
      <c r="AI13" s="130"/>
      <c r="AJ13" s="112"/>
      <c r="AK13" s="111" t="s">
        <v>29</v>
      </c>
      <c r="AL13" s="117">
        <v>1</v>
      </c>
      <c r="AM13" s="115">
        <v>10</v>
      </c>
      <c r="AN13" s="111">
        <f>AO13+AP13+AQ13+AR13</f>
        <v>2</v>
      </c>
      <c r="AO13" s="115">
        <v>0</v>
      </c>
      <c r="AP13" s="115">
        <v>2</v>
      </c>
      <c r="AQ13" s="115">
        <v>0</v>
      </c>
      <c r="AR13" s="115">
        <v>0</v>
      </c>
      <c r="AS13" s="112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32" customFormat="1" ht="15" customHeight="1">
      <c r="A14" s="114" t="s">
        <v>30</v>
      </c>
      <c r="B14" s="130">
        <f>K14+T14+AL14+AU14</f>
        <v>0</v>
      </c>
      <c r="C14" s="130">
        <f>L14+U14+AM14+AV14</f>
        <v>0</v>
      </c>
      <c r="D14" s="114">
        <f>M14+V14+AN14</f>
        <v>0</v>
      </c>
      <c r="E14" s="130">
        <f t="shared" si="12"/>
        <v>0</v>
      </c>
      <c r="F14" s="130">
        <f t="shared" si="12"/>
        <v>0</v>
      </c>
      <c r="G14" s="130">
        <f t="shared" si="12"/>
        <v>0</v>
      </c>
      <c r="H14" s="130">
        <f t="shared" si="12"/>
        <v>0</v>
      </c>
      <c r="I14" s="119"/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S14" s="119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99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99" t="s">
        <v>2</v>
      </c>
      <c r="T15" s="169" t="e">
        <f>+T14/T13</f>
        <v>#DIV/0!</v>
      </c>
      <c r="U15" s="169" t="e">
        <f aca="true" t="shared" si="15" ref="U15:Z15">+U14/U13</f>
        <v>#DIV/0!</v>
      </c>
      <c r="V15" s="169" t="e">
        <f t="shared" si="15"/>
        <v>#DIV/0!</v>
      </c>
      <c r="W15" s="169" t="e">
        <f t="shared" si="15"/>
        <v>#DIV/0!</v>
      </c>
      <c r="X15" s="169" t="e">
        <f t="shared" si="15"/>
        <v>#DIV/0!</v>
      </c>
      <c r="Y15" s="169" t="e">
        <f t="shared" si="15"/>
        <v>#DIV/0!</v>
      </c>
      <c r="Z15" s="169" t="e">
        <f t="shared" si="15"/>
        <v>#DIV/0!</v>
      </c>
      <c r="AB15" s="99" t="s">
        <v>2</v>
      </c>
      <c r="AC15" s="169" t="e">
        <f>+AC14/AC13</f>
        <v>#DIV/0!</v>
      </c>
      <c r="AD15" s="169" t="e">
        <f aca="true" t="shared" si="16" ref="AD15:AI15">+AD14/AD13</f>
        <v>#DIV/0!</v>
      </c>
      <c r="AE15" s="169" t="e">
        <f t="shared" si="16"/>
        <v>#DIV/0!</v>
      </c>
      <c r="AF15" s="169" t="e">
        <f t="shared" si="16"/>
        <v>#DIV/0!</v>
      </c>
      <c r="AG15" s="169" t="e">
        <f t="shared" si="16"/>
        <v>#DIV/0!</v>
      </c>
      <c r="AH15" s="169" t="e">
        <f t="shared" si="16"/>
        <v>#DIV/0!</v>
      </c>
      <c r="AI15" s="169" t="e">
        <f t="shared" si="16"/>
        <v>#DIV/0!</v>
      </c>
      <c r="AK15" s="99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 t="e">
        <f t="shared" si="17"/>
        <v>#DIV/0!</v>
      </c>
      <c r="AP15" s="169">
        <f t="shared" si="17"/>
        <v>0</v>
      </c>
      <c r="AQ15" s="169" t="e">
        <f t="shared" si="17"/>
        <v>#DIV/0!</v>
      </c>
      <c r="AR15" s="169" t="e">
        <f t="shared" si="17"/>
        <v>#DIV/0!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98" customFormat="1" ht="15" customHeight="1">
      <c r="A16" s="99" t="s">
        <v>3</v>
      </c>
      <c r="B16" s="99">
        <f aca="true" t="shared" si="19" ref="B16:C18">K16+T16+AL16+AU16</f>
        <v>0</v>
      </c>
      <c r="C16" s="99">
        <f t="shared" si="19"/>
        <v>0</v>
      </c>
      <c r="D16" s="99">
        <f>M16+V16+AN16</f>
        <v>0</v>
      </c>
      <c r="E16" s="99">
        <f aca="true" t="shared" si="20" ref="E16:H18">N16+W16+AO16+AX16</f>
        <v>0</v>
      </c>
      <c r="F16" s="99">
        <f t="shared" si="20"/>
        <v>0</v>
      </c>
      <c r="G16" s="99">
        <f t="shared" si="20"/>
        <v>0</v>
      </c>
      <c r="H16" s="99">
        <f t="shared" si="20"/>
        <v>0</v>
      </c>
      <c r="I16" s="79"/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S16" s="79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98" customFormat="1" ht="15" customHeight="1">
      <c r="A17" s="99" t="s">
        <v>4</v>
      </c>
      <c r="B17" s="100">
        <f t="shared" si="19"/>
        <v>0</v>
      </c>
      <c r="C17" s="100">
        <f t="shared" si="19"/>
        <v>0</v>
      </c>
      <c r="D17" s="99">
        <f>M17+V17+AN17</f>
        <v>0</v>
      </c>
      <c r="E17" s="100">
        <f t="shared" si="20"/>
        <v>0</v>
      </c>
      <c r="F17" s="100">
        <f t="shared" si="20"/>
        <v>0</v>
      </c>
      <c r="G17" s="100">
        <f t="shared" si="20"/>
        <v>0</v>
      </c>
      <c r="H17" s="100">
        <f t="shared" si="20"/>
        <v>0</v>
      </c>
      <c r="I17" s="79"/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S17" s="79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98" customFormat="1" ht="15" customHeight="1">
      <c r="A18" s="99" t="s">
        <v>5</v>
      </c>
      <c r="B18" s="99">
        <f t="shared" si="19"/>
        <v>0</v>
      </c>
      <c r="C18" s="99">
        <f t="shared" si="19"/>
        <v>0</v>
      </c>
      <c r="D18" s="99">
        <f>M18+V18+AN18</f>
        <v>0</v>
      </c>
      <c r="E18" s="99">
        <f t="shared" si="20"/>
        <v>0</v>
      </c>
      <c r="F18" s="99">
        <f t="shared" si="20"/>
        <v>0</v>
      </c>
      <c r="G18" s="99">
        <f t="shared" si="20"/>
        <v>0</v>
      </c>
      <c r="H18" s="99">
        <f t="shared" si="20"/>
        <v>0</v>
      </c>
      <c r="I18" s="79"/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S18" s="79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29" customFormat="1" ht="15" customHeight="1">
      <c r="A19" s="199" t="s">
        <v>6</v>
      </c>
      <c r="B19" s="200"/>
      <c r="C19" s="200"/>
      <c r="D19" s="200"/>
      <c r="E19" s="200"/>
      <c r="F19" s="200"/>
      <c r="G19" s="200"/>
      <c r="H19" s="201"/>
      <c r="I19" s="112"/>
      <c r="J19" s="199" t="s">
        <v>6</v>
      </c>
      <c r="K19" s="200"/>
      <c r="L19" s="200"/>
      <c r="M19" s="200"/>
      <c r="N19" s="200"/>
      <c r="O19" s="200"/>
      <c r="P19" s="200"/>
      <c r="Q19" s="201"/>
      <c r="R19" s="112"/>
      <c r="S19" s="199" t="s">
        <v>6</v>
      </c>
      <c r="T19" s="200"/>
      <c r="U19" s="200"/>
      <c r="V19" s="200"/>
      <c r="W19" s="200"/>
      <c r="X19" s="200"/>
      <c r="Y19" s="200"/>
      <c r="Z19" s="201"/>
      <c r="AA19" s="112"/>
      <c r="AB19" s="199" t="s">
        <v>6</v>
      </c>
      <c r="AC19" s="200"/>
      <c r="AD19" s="200"/>
      <c r="AE19" s="200"/>
      <c r="AF19" s="200"/>
      <c r="AG19" s="200"/>
      <c r="AH19" s="200"/>
      <c r="AI19" s="201"/>
      <c r="AJ19" s="112"/>
      <c r="AK19" s="199" t="s">
        <v>6</v>
      </c>
      <c r="AL19" s="200"/>
      <c r="AM19" s="200"/>
      <c r="AN19" s="200"/>
      <c r="AO19" s="200"/>
      <c r="AP19" s="200"/>
      <c r="AQ19" s="200"/>
      <c r="AR19" s="201"/>
      <c r="AS19" s="11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29" customFormat="1" ht="15" customHeight="1">
      <c r="A20" s="111" t="s">
        <v>29</v>
      </c>
      <c r="B20" s="130">
        <f aca="true" t="shared" si="21" ref="B20:H21">K20+T20+AL20</f>
        <v>1138.8000000000002</v>
      </c>
      <c r="C20" s="130">
        <f t="shared" si="21"/>
        <v>52370</v>
      </c>
      <c r="D20" s="130">
        <f t="shared" si="21"/>
        <v>44472</v>
      </c>
      <c r="E20" s="130">
        <f t="shared" si="21"/>
        <v>11595</v>
      </c>
      <c r="F20" s="130">
        <f t="shared" si="21"/>
        <v>3413</v>
      </c>
      <c r="G20" s="130">
        <f t="shared" si="21"/>
        <v>2011</v>
      </c>
      <c r="H20" s="130">
        <f t="shared" si="21"/>
        <v>27453</v>
      </c>
      <c r="I20" s="112"/>
      <c r="J20" s="111" t="s">
        <v>29</v>
      </c>
      <c r="K20" s="130">
        <f aca="true" t="shared" si="22" ref="K20:Q21">K23+K26+K29+K32+K35+K38</f>
        <v>379.20000000000005</v>
      </c>
      <c r="L20" s="133">
        <f t="shared" si="22"/>
        <v>11060</v>
      </c>
      <c r="M20" s="111">
        <f t="shared" si="22"/>
        <v>8825</v>
      </c>
      <c r="N20" s="130">
        <f t="shared" si="22"/>
        <v>430</v>
      </c>
      <c r="O20" s="130">
        <f t="shared" si="22"/>
        <v>1292</v>
      </c>
      <c r="P20" s="130">
        <f t="shared" si="22"/>
        <v>968</v>
      </c>
      <c r="Q20" s="130">
        <f t="shared" si="22"/>
        <v>6135</v>
      </c>
      <c r="R20" s="112"/>
      <c r="S20" s="111" t="s">
        <v>29</v>
      </c>
      <c r="T20" s="130">
        <f aca="true" t="shared" si="23" ref="T20:Z21">T23+T26+T29+T32+T35+T38</f>
        <v>755.6</v>
      </c>
      <c r="U20" s="133">
        <f t="shared" si="23"/>
        <v>41210</v>
      </c>
      <c r="V20" s="111">
        <f t="shared" si="23"/>
        <v>35631</v>
      </c>
      <c r="W20" s="130">
        <f t="shared" si="23"/>
        <v>11162</v>
      </c>
      <c r="X20" s="130">
        <f t="shared" si="23"/>
        <v>2110</v>
      </c>
      <c r="Y20" s="130">
        <f t="shared" si="23"/>
        <v>1041</v>
      </c>
      <c r="Z20" s="130">
        <f t="shared" si="23"/>
        <v>21318</v>
      </c>
      <c r="AA20" s="112"/>
      <c r="AB20" s="111" t="s">
        <v>29</v>
      </c>
      <c r="AC20" s="130">
        <f aca="true" t="shared" si="24" ref="AC20:AI21">AC23+AC26+AC29+AC32+AC35+AC38</f>
        <v>579.3</v>
      </c>
      <c r="AD20" s="133">
        <f t="shared" si="24"/>
        <v>30960</v>
      </c>
      <c r="AE20" s="111">
        <f t="shared" si="24"/>
        <v>26719</v>
      </c>
      <c r="AF20" s="130">
        <f t="shared" si="24"/>
        <v>8862</v>
      </c>
      <c r="AG20" s="130">
        <f t="shared" si="24"/>
        <v>1548</v>
      </c>
      <c r="AH20" s="130">
        <f t="shared" si="24"/>
        <v>720</v>
      </c>
      <c r="AI20" s="130">
        <f t="shared" si="24"/>
        <v>15589</v>
      </c>
      <c r="AJ20" s="112"/>
      <c r="AK20" s="111" t="s">
        <v>29</v>
      </c>
      <c r="AL20" s="134">
        <f aca="true" t="shared" si="25" ref="AL20:AR21">AL23+AL26+AL29+AL32+AL35+AL38</f>
        <v>4</v>
      </c>
      <c r="AM20" s="133">
        <f t="shared" si="25"/>
        <v>100</v>
      </c>
      <c r="AN20" s="111">
        <f t="shared" si="25"/>
        <v>16</v>
      </c>
      <c r="AO20" s="130">
        <f t="shared" si="25"/>
        <v>3</v>
      </c>
      <c r="AP20" s="130">
        <f t="shared" si="25"/>
        <v>11</v>
      </c>
      <c r="AQ20" s="130">
        <f t="shared" si="25"/>
        <v>2</v>
      </c>
      <c r="AR20" s="130">
        <f t="shared" si="25"/>
        <v>0</v>
      </c>
      <c r="AS20" s="112"/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32" customFormat="1" ht="15" customHeight="1">
      <c r="A21" s="114" t="s">
        <v>30</v>
      </c>
      <c r="B21" s="114">
        <f t="shared" si="21"/>
        <v>0</v>
      </c>
      <c r="C21" s="114">
        <f t="shared" si="21"/>
        <v>0</v>
      </c>
      <c r="D21" s="114">
        <f t="shared" si="21"/>
        <v>0</v>
      </c>
      <c r="E21" s="114">
        <f t="shared" si="21"/>
        <v>0</v>
      </c>
      <c r="F21" s="114">
        <f t="shared" si="21"/>
        <v>0</v>
      </c>
      <c r="G21" s="114">
        <f t="shared" si="21"/>
        <v>0</v>
      </c>
      <c r="H21" s="114">
        <f t="shared" si="21"/>
        <v>0</v>
      </c>
      <c r="I21" s="119"/>
      <c r="J21" s="114" t="s">
        <v>30</v>
      </c>
      <c r="K21" s="114">
        <f>K24+K27+K30+K33+K36+K39</f>
        <v>0</v>
      </c>
      <c r="L21" s="114">
        <f t="shared" si="22"/>
        <v>0</v>
      </c>
      <c r="M21" s="114">
        <f>M24+M27+M30+M33+M36+M39</f>
        <v>0</v>
      </c>
      <c r="N21" s="114">
        <f>N24+N27+N30+N33+N36+N39</f>
        <v>0</v>
      </c>
      <c r="O21" s="114">
        <f>O24+O27+O30+O33+O36+O39</f>
        <v>0</v>
      </c>
      <c r="P21" s="114">
        <f>P24+P27+P30+P33+P36+P39</f>
        <v>0</v>
      </c>
      <c r="Q21" s="114">
        <f>Q24+Q27+Q30+Q33+Q36+Q39</f>
        <v>0</v>
      </c>
      <c r="R21" s="119"/>
      <c r="S21" s="114" t="s">
        <v>30</v>
      </c>
      <c r="T21" s="114">
        <f>T24+T27+T30+T33+T36+T39</f>
        <v>0</v>
      </c>
      <c r="U21" s="114">
        <f t="shared" si="23"/>
        <v>0</v>
      </c>
      <c r="V21" s="114">
        <f t="shared" si="23"/>
        <v>0</v>
      </c>
      <c r="W21" s="114">
        <f t="shared" si="23"/>
        <v>0</v>
      </c>
      <c r="X21" s="114">
        <f t="shared" si="23"/>
        <v>0</v>
      </c>
      <c r="Y21" s="114">
        <f t="shared" si="23"/>
        <v>0</v>
      </c>
      <c r="Z21" s="114">
        <f t="shared" si="23"/>
        <v>0</v>
      </c>
      <c r="AA21" s="119"/>
      <c r="AB21" s="114" t="s">
        <v>30</v>
      </c>
      <c r="AC21" s="120">
        <f>AC24+AC27+AC30+AC33+AC36+AC39</f>
        <v>0</v>
      </c>
      <c r="AD21" s="114">
        <f t="shared" si="24"/>
        <v>0</v>
      </c>
      <c r="AE21" s="114">
        <f t="shared" si="24"/>
        <v>0</v>
      </c>
      <c r="AF21" s="114">
        <f t="shared" si="24"/>
        <v>0</v>
      </c>
      <c r="AG21" s="114">
        <f t="shared" si="24"/>
        <v>0</v>
      </c>
      <c r="AH21" s="114">
        <f t="shared" si="24"/>
        <v>0</v>
      </c>
      <c r="AI21" s="114">
        <f t="shared" si="24"/>
        <v>0</v>
      </c>
      <c r="AJ21" s="119"/>
      <c r="AK21" s="114" t="s">
        <v>30</v>
      </c>
      <c r="AL21" s="120">
        <f>AL24+AL27+AL30+AL33+AL36+AL39</f>
        <v>0</v>
      </c>
      <c r="AM21" s="114">
        <f t="shared" si="25"/>
        <v>0</v>
      </c>
      <c r="AN21" s="114">
        <f>AN24+AN27+AN30+AN33+AN36+AN39</f>
        <v>0</v>
      </c>
      <c r="AO21" s="114">
        <f>AO24+AO27+AO30+AO33+AO36+AO39</f>
        <v>0</v>
      </c>
      <c r="AP21" s="114">
        <f>AP24+AP27+AP30+AP33+AP36+AP39</f>
        <v>0</v>
      </c>
      <c r="AQ21" s="114">
        <f>AQ24+AQ27+AQ30+AQ33+AQ36+AQ39</f>
        <v>0</v>
      </c>
      <c r="AR21" s="114">
        <f>AR24+AR27+AR30+AR33+AR36+AR39</f>
        <v>0</v>
      </c>
      <c r="AS21" s="119"/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2</v>
      </c>
      <c r="K22" s="145">
        <f>K21/K20</f>
        <v>0</v>
      </c>
      <c r="L22" s="145">
        <f aca="true" t="shared" si="28" ref="L22:Q22">L21/L20</f>
        <v>0</v>
      </c>
      <c r="M22" s="145">
        <f t="shared" si="28"/>
        <v>0</v>
      </c>
      <c r="N22" s="145">
        <f t="shared" si="28"/>
        <v>0</v>
      </c>
      <c r="O22" s="145">
        <f t="shared" si="28"/>
        <v>0</v>
      </c>
      <c r="P22" s="145">
        <f t="shared" si="28"/>
        <v>0</v>
      </c>
      <c r="Q22" s="145">
        <f t="shared" si="28"/>
        <v>0</v>
      </c>
      <c r="S22" s="80" t="s">
        <v>2</v>
      </c>
      <c r="T22" s="145">
        <f>T21/T20</f>
        <v>0</v>
      </c>
      <c r="U22" s="145">
        <f aca="true" t="shared" si="29" ref="U22:Z22">U21/U20</f>
        <v>0</v>
      </c>
      <c r="V22" s="145">
        <f t="shared" si="29"/>
        <v>0</v>
      </c>
      <c r="W22" s="145">
        <f t="shared" si="29"/>
        <v>0</v>
      </c>
      <c r="X22" s="145">
        <f t="shared" si="29"/>
        <v>0</v>
      </c>
      <c r="Y22" s="145">
        <f t="shared" si="29"/>
        <v>0</v>
      </c>
      <c r="Z22" s="145">
        <f t="shared" si="29"/>
        <v>0</v>
      </c>
      <c r="AB22" s="80" t="s">
        <v>2</v>
      </c>
      <c r="AC22" s="145">
        <f>AC21/AC20</f>
        <v>0</v>
      </c>
      <c r="AD22" s="145">
        <f aca="true" t="shared" si="30" ref="AD22:AI22">AD21/AD20</f>
        <v>0</v>
      </c>
      <c r="AE22" s="145">
        <f t="shared" si="30"/>
        <v>0</v>
      </c>
      <c r="AF22" s="145">
        <f t="shared" si="30"/>
        <v>0</v>
      </c>
      <c r="AG22" s="145">
        <f t="shared" si="30"/>
        <v>0</v>
      </c>
      <c r="AH22" s="145">
        <f t="shared" si="30"/>
        <v>0</v>
      </c>
      <c r="AI22" s="145">
        <f t="shared" si="30"/>
        <v>0</v>
      </c>
      <c r="AK22" s="80" t="s">
        <v>2</v>
      </c>
      <c r="AL22" s="145">
        <f>AL21/AL20</f>
        <v>0</v>
      </c>
      <c r="AM22" s="145">
        <f aca="true" t="shared" si="31" ref="AM22:AR22">AM21/AM20</f>
        <v>0</v>
      </c>
      <c r="AN22" s="145">
        <f t="shared" si="31"/>
        <v>0</v>
      </c>
      <c r="AO22" s="145">
        <f t="shared" si="31"/>
        <v>0</v>
      </c>
      <c r="AP22" s="145">
        <f t="shared" si="31"/>
        <v>0</v>
      </c>
      <c r="AQ22" s="145">
        <f t="shared" si="31"/>
        <v>0</v>
      </c>
      <c r="AR22" s="145" t="e">
        <f t="shared" si="31"/>
        <v>#DIV/0!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98" customFormat="1" ht="15" customHeight="1">
      <c r="A23" s="99" t="s">
        <v>23</v>
      </c>
      <c r="B23" s="99">
        <f>K23+T23+AL23+AU23</f>
        <v>482.7</v>
      </c>
      <c r="C23" s="99">
        <f>L23+U23+AM23+AV23</f>
        <v>27930</v>
      </c>
      <c r="D23" s="99">
        <f>M23+V23+AN23</f>
        <v>23826</v>
      </c>
      <c r="E23" s="99">
        <f aca="true" t="shared" si="33" ref="E23:H24">N23+W23+AO23+AX23</f>
        <v>7073</v>
      </c>
      <c r="F23" s="99">
        <f t="shared" si="33"/>
        <v>1770</v>
      </c>
      <c r="G23" s="99">
        <f t="shared" si="33"/>
        <v>883</v>
      </c>
      <c r="H23" s="99">
        <f t="shared" si="33"/>
        <v>14100</v>
      </c>
      <c r="I23" s="79"/>
      <c r="J23" s="99" t="s">
        <v>23</v>
      </c>
      <c r="K23" s="91">
        <v>152.5</v>
      </c>
      <c r="L23" s="91">
        <v>4650</v>
      </c>
      <c r="M23" s="80">
        <f>N23+O23+P23+Q23</f>
        <v>3813</v>
      </c>
      <c r="N23" s="91">
        <v>325</v>
      </c>
      <c r="O23" s="91">
        <v>605</v>
      </c>
      <c r="P23" s="91">
        <v>418</v>
      </c>
      <c r="Q23" s="91">
        <v>2465</v>
      </c>
      <c r="R23" s="79"/>
      <c r="S23" s="99" t="s">
        <v>23</v>
      </c>
      <c r="T23" s="92">
        <v>330</v>
      </c>
      <c r="U23" s="91">
        <v>23270</v>
      </c>
      <c r="V23" s="80">
        <f>W23+X23+Y23+Z23</f>
        <v>20012</v>
      </c>
      <c r="W23" s="91">
        <v>6748</v>
      </c>
      <c r="X23" s="91">
        <v>1164</v>
      </c>
      <c r="Y23" s="91">
        <v>465</v>
      </c>
      <c r="Z23" s="91">
        <v>11635</v>
      </c>
      <c r="AA23" s="79"/>
      <c r="AB23" s="99" t="s">
        <v>23</v>
      </c>
      <c r="AC23" s="99">
        <v>279.4</v>
      </c>
      <c r="AD23" s="99">
        <v>20680</v>
      </c>
      <c r="AE23" s="80">
        <f>AF23+AG23+AH23+AI23</f>
        <v>17784</v>
      </c>
      <c r="AF23" s="99">
        <v>5997</v>
      </c>
      <c r="AG23" s="99">
        <v>1034</v>
      </c>
      <c r="AH23" s="99">
        <v>413</v>
      </c>
      <c r="AI23" s="99">
        <v>10340</v>
      </c>
      <c r="AJ23" s="79"/>
      <c r="AK23" s="99" t="s">
        <v>23</v>
      </c>
      <c r="AL23" s="92">
        <v>0.2</v>
      </c>
      <c r="AM23" s="91">
        <v>10</v>
      </c>
      <c r="AN23" s="80">
        <f>AO23+AP23+AQ23+AR23</f>
        <v>1</v>
      </c>
      <c r="AO23" s="91">
        <v>0</v>
      </c>
      <c r="AP23" s="91">
        <v>1</v>
      </c>
      <c r="AQ23" s="91"/>
      <c r="AR23" s="91">
        <v>0</v>
      </c>
      <c r="AS23" s="79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98" customFormat="1" ht="15" customHeight="1">
      <c r="A24" s="99" t="s">
        <v>32</v>
      </c>
      <c r="B24" s="99">
        <f>K24+T24+AL24+AU24</f>
        <v>0</v>
      </c>
      <c r="C24" s="99">
        <f>L24+U24+AM24+AV24</f>
        <v>0</v>
      </c>
      <c r="D24" s="99">
        <f>M24+V24+AN24</f>
        <v>0</v>
      </c>
      <c r="E24" s="99">
        <f t="shared" si="33"/>
        <v>0</v>
      </c>
      <c r="F24" s="99">
        <f t="shared" si="33"/>
        <v>0</v>
      </c>
      <c r="G24" s="99">
        <f t="shared" si="33"/>
        <v>0</v>
      </c>
      <c r="H24" s="99">
        <f t="shared" si="33"/>
        <v>0</v>
      </c>
      <c r="I24" s="79"/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S24" s="79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J25" s="99" t="s">
        <v>2</v>
      </c>
      <c r="K25" s="169">
        <f>+K24/K23</f>
        <v>0</v>
      </c>
      <c r="L25" s="169">
        <f aca="true" t="shared" si="35" ref="L25:Q25">+L24/L23</f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>
        <f t="shared" si="35"/>
        <v>0</v>
      </c>
      <c r="Q25" s="169">
        <f t="shared" si="35"/>
        <v>0</v>
      </c>
      <c r="S25" s="99" t="s">
        <v>2</v>
      </c>
      <c r="T25" s="169">
        <f>+T24/T23</f>
        <v>0</v>
      </c>
      <c r="U25" s="169">
        <f aca="true" t="shared" si="36" ref="U25:Z25">+U24/U23</f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B25" s="99" t="s">
        <v>2</v>
      </c>
      <c r="AC25" s="169">
        <f>+AC24/AC23</f>
        <v>0</v>
      </c>
      <c r="AD25" s="169">
        <f aca="true" t="shared" si="37" ref="AD25:AI25">+AD24/AD23</f>
        <v>0</v>
      </c>
      <c r="AE25" s="169">
        <f t="shared" si="37"/>
        <v>0</v>
      </c>
      <c r="AF25" s="169">
        <f t="shared" si="37"/>
        <v>0</v>
      </c>
      <c r="AG25" s="169">
        <f t="shared" si="37"/>
        <v>0</v>
      </c>
      <c r="AH25" s="169">
        <f t="shared" si="37"/>
        <v>0</v>
      </c>
      <c r="AI25" s="169">
        <f t="shared" si="37"/>
        <v>0</v>
      </c>
      <c r="AK25" s="99" t="s">
        <v>2</v>
      </c>
      <c r="AL25" s="169">
        <f>+AL24/AL23</f>
        <v>0</v>
      </c>
      <c r="AM25" s="169">
        <f aca="true" t="shared" si="38" ref="AM25:AR25">+AM24/AM23</f>
        <v>0</v>
      </c>
      <c r="AN25" s="169">
        <f t="shared" si="38"/>
        <v>0</v>
      </c>
      <c r="AO25" s="169" t="e">
        <f t="shared" si="38"/>
        <v>#DIV/0!</v>
      </c>
      <c r="AP25" s="169">
        <f t="shared" si="38"/>
        <v>0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98" customFormat="1" ht="15" customHeight="1">
      <c r="A26" s="99" t="s">
        <v>24</v>
      </c>
      <c r="B26" s="99">
        <f>K26+T26+AL26+AU26</f>
        <v>313.9</v>
      </c>
      <c r="C26" s="99">
        <f>L26+U26+AM26+AV26</f>
        <v>12590</v>
      </c>
      <c r="D26" s="99">
        <f>M26+V26+AN26</f>
        <v>11004</v>
      </c>
      <c r="E26" s="99">
        <f aca="true" t="shared" si="40" ref="E26:H27">N26+W26+AO26+AX26</f>
        <v>3317</v>
      </c>
      <c r="F26" s="99">
        <f t="shared" si="40"/>
        <v>694</v>
      </c>
      <c r="G26" s="99">
        <f t="shared" si="40"/>
        <v>431</v>
      </c>
      <c r="H26" s="99">
        <f t="shared" si="40"/>
        <v>6562</v>
      </c>
      <c r="I26" s="79"/>
      <c r="J26" s="99" t="s">
        <v>24</v>
      </c>
      <c r="K26" s="92">
        <v>33</v>
      </c>
      <c r="L26" s="91">
        <v>900</v>
      </c>
      <c r="M26" s="80">
        <f>N26+O26+P26+Q26</f>
        <v>747</v>
      </c>
      <c r="N26" s="91">
        <v>54</v>
      </c>
      <c r="O26" s="91">
        <v>108</v>
      </c>
      <c r="P26" s="91">
        <v>81</v>
      </c>
      <c r="Q26" s="91">
        <v>504</v>
      </c>
      <c r="R26" s="79"/>
      <c r="S26" s="99" t="s">
        <v>24</v>
      </c>
      <c r="T26" s="91">
        <v>278.9</v>
      </c>
      <c r="U26" s="91">
        <v>11650</v>
      </c>
      <c r="V26" s="80">
        <f>W26+X26+Y26+Z26</f>
        <v>10251</v>
      </c>
      <c r="W26" s="91">
        <v>3262</v>
      </c>
      <c r="X26" s="91">
        <v>582</v>
      </c>
      <c r="Y26" s="91">
        <v>349</v>
      </c>
      <c r="Z26" s="91">
        <v>6058</v>
      </c>
      <c r="AA26" s="79"/>
      <c r="AB26" s="99" t="s">
        <v>24</v>
      </c>
      <c r="AC26" s="99">
        <v>224.9</v>
      </c>
      <c r="AD26" s="100">
        <v>8750</v>
      </c>
      <c r="AE26" s="80">
        <f>AF26+AG26+AH26+AI26</f>
        <v>7612</v>
      </c>
      <c r="AF26" s="100">
        <v>2450</v>
      </c>
      <c r="AG26" s="100">
        <v>437</v>
      </c>
      <c r="AH26" s="100">
        <v>262</v>
      </c>
      <c r="AI26" s="100">
        <v>4463</v>
      </c>
      <c r="AJ26" s="79"/>
      <c r="AK26" s="99" t="s">
        <v>24</v>
      </c>
      <c r="AL26" s="92">
        <v>2</v>
      </c>
      <c r="AM26" s="91">
        <v>40</v>
      </c>
      <c r="AN26" s="80">
        <f>AO26+AP26+AQ26+AR26</f>
        <v>6</v>
      </c>
      <c r="AO26" s="91">
        <v>1</v>
      </c>
      <c r="AP26" s="91">
        <v>4</v>
      </c>
      <c r="AQ26" s="91">
        <v>1</v>
      </c>
      <c r="AR26" s="91"/>
      <c r="AS26" s="79"/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98" customFormat="1" ht="15" customHeight="1">
      <c r="A27" s="99" t="s">
        <v>33</v>
      </c>
      <c r="B27" s="99">
        <f>K27+T27+AL27+AU27</f>
        <v>0</v>
      </c>
      <c r="C27" s="99">
        <f>L27+U27+AM27+AV27</f>
        <v>0</v>
      </c>
      <c r="D27" s="99">
        <f>M27+V27+AN27</f>
        <v>0</v>
      </c>
      <c r="E27" s="99">
        <f t="shared" si="40"/>
        <v>0</v>
      </c>
      <c r="F27" s="99">
        <f t="shared" si="40"/>
        <v>0</v>
      </c>
      <c r="G27" s="99">
        <f t="shared" si="40"/>
        <v>0</v>
      </c>
      <c r="H27" s="99">
        <f t="shared" si="40"/>
        <v>0</v>
      </c>
      <c r="I27" s="79"/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S27" s="79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99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99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99" t="s">
        <v>2</v>
      </c>
      <c r="AC28" s="169">
        <f>+AC27/AC26</f>
        <v>0</v>
      </c>
      <c r="AD28" s="169">
        <f aca="true" t="shared" si="44" ref="AD28:AI28">+AD27/AD26</f>
        <v>0</v>
      </c>
      <c r="AE28" s="169">
        <f t="shared" si="44"/>
        <v>0</v>
      </c>
      <c r="AF28" s="169">
        <f t="shared" si="44"/>
        <v>0</v>
      </c>
      <c r="AG28" s="169">
        <f t="shared" si="44"/>
        <v>0</v>
      </c>
      <c r="AH28" s="169">
        <f t="shared" si="44"/>
        <v>0</v>
      </c>
      <c r="AI28" s="169">
        <f t="shared" si="44"/>
        <v>0</v>
      </c>
      <c r="AK28" s="99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>
        <f t="shared" si="45"/>
        <v>0</v>
      </c>
      <c r="AP28" s="169">
        <f t="shared" si="45"/>
        <v>0</v>
      </c>
      <c r="AQ28" s="169">
        <f t="shared" si="45"/>
        <v>0</v>
      </c>
      <c r="AR28" s="169" t="e">
        <f t="shared" si="45"/>
        <v>#DIV/0!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98" customFormat="1" ht="15" customHeight="1">
      <c r="A29" s="99" t="s">
        <v>25</v>
      </c>
      <c r="B29" s="99">
        <f>K29+T29+AL29+AU29</f>
        <v>63.8</v>
      </c>
      <c r="C29" s="99">
        <f>L29+U29+AM29+AV29</f>
        <v>1890</v>
      </c>
      <c r="D29" s="99">
        <f>M29+V29+AN29</f>
        <v>1604</v>
      </c>
      <c r="E29" s="99">
        <f aca="true" t="shared" si="47" ref="E29:H30">N29+W29+AO29+AX29</f>
        <v>19</v>
      </c>
      <c r="F29" s="99">
        <f t="shared" si="47"/>
        <v>181</v>
      </c>
      <c r="G29" s="99">
        <f t="shared" si="47"/>
        <v>76</v>
      </c>
      <c r="H29" s="99">
        <f t="shared" si="47"/>
        <v>1328</v>
      </c>
      <c r="I29" s="79"/>
      <c r="J29" s="99" t="s">
        <v>25</v>
      </c>
      <c r="K29" s="91">
        <v>26.4</v>
      </c>
      <c r="L29" s="91">
        <v>540</v>
      </c>
      <c r="M29" s="80">
        <f>N29+O29+P29+Q29</f>
        <v>443</v>
      </c>
      <c r="N29" s="91">
        <v>6</v>
      </c>
      <c r="O29" s="91">
        <v>32</v>
      </c>
      <c r="P29" s="91">
        <v>22</v>
      </c>
      <c r="Q29" s="91">
        <v>383</v>
      </c>
      <c r="R29" s="79"/>
      <c r="S29" s="99" t="s">
        <v>25</v>
      </c>
      <c r="T29" s="91">
        <v>37.4</v>
      </c>
      <c r="U29" s="91">
        <v>1350</v>
      </c>
      <c r="V29" s="80">
        <f>W29+X29+Y29+Z29</f>
        <v>1161</v>
      </c>
      <c r="W29" s="91">
        <v>13</v>
      </c>
      <c r="X29" s="91">
        <v>149</v>
      </c>
      <c r="Y29" s="91">
        <v>54</v>
      </c>
      <c r="Z29" s="91">
        <v>945</v>
      </c>
      <c r="AA29" s="79"/>
      <c r="AB29" s="99" t="s">
        <v>25</v>
      </c>
      <c r="AC29" s="99">
        <v>8.3</v>
      </c>
      <c r="AD29" s="100">
        <v>250</v>
      </c>
      <c r="AE29" s="80">
        <f>AF29+AG29+AH29+AI29</f>
        <v>223</v>
      </c>
      <c r="AF29" s="100">
        <v>65</v>
      </c>
      <c r="AG29" s="100">
        <v>13</v>
      </c>
      <c r="AH29" s="100">
        <v>7</v>
      </c>
      <c r="AI29" s="100">
        <v>138</v>
      </c>
      <c r="AJ29" s="79"/>
      <c r="AK29" s="99" t="s">
        <v>25</v>
      </c>
      <c r="AL29" s="92"/>
      <c r="AM29" s="91"/>
      <c r="AN29" s="80">
        <f>AO29+AP29+AQ29+AR29</f>
        <v>0</v>
      </c>
      <c r="AO29" s="91"/>
      <c r="AP29" s="91"/>
      <c r="AQ29" s="91"/>
      <c r="AR29" s="91"/>
      <c r="AS29" s="79"/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98" customFormat="1" ht="15" customHeight="1">
      <c r="A30" s="99" t="s">
        <v>34</v>
      </c>
      <c r="B30" s="99">
        <f>K30+T30+AL30+AU30</f>
        <v>0</v>
      </c>
      <c r="C30" s="99">
        <f>L30+U30+AM30+AV30</f>
        <v>0</v>
      </c>
      <c r="D30" s="99">
        <f>M30+V30+AN30</f>
        <v>0</v>
      </c>
      <c r="E30" s="99">
        <f t="shared" si="47"/>
        <v>0</v>
      </c>
      <c r="F30" s="99">
        <f t="shared" si="47"/>
        <v>0</v>
      </c>
      <c r="G30" s="99">
        <f t="shared" si="47"/>
        <v>0</v>
      </c>
      <c r="H30" s="99">
        <f t="shared" si="47"/>
        <v>0</v>
      </c>
      <c r="I30" s="79"/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S30" s="79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99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99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99" t="s">
        <v>2</v>
      </c>
      <c r="AC31" s="169">
        <f>+AC30/AC29</f>
        <v>0</v>
      </c>
      <c r="AD31" s="169">
        <f aca="true" t="shared" si="51" ref="AD31:AI31">+AD30/AD29</f>
        <v>0</v>
      </c>
      <c r="AE31" s="169">
        <f t="shared" si="51"/>
        <v>0</v>
      </c>
      <c r="AF31" s="169">
        <f t="shared" si="51"/>
        <v>0</v>
      </c>
      <c r="AG31" s="169">
        <f t="shared" si="51"/>
        <v>0</v>
      </c>
      <c r="AH31" s="169">
        <f t="shared" si="51"/>
        <v>0</v>
      </c>
      <c r="AI31" s="169">
        <f t="shared" si="51"/>
        <v>0</v>
      </c>
      <c r="AK31" s="99" t="s">
        <v>2</v>
      </c>
      <c r="AL31" s="169" t="e">
        <f>+AL30/AL29</f>
        <v>#DIV/0!</v>
      </c>
      <c r="AM31" s="169" t="e">
        <f aca="true" t="shared" si="52" ref="AM31:AR31">+AM30/AM29</f>
        <v>#DIV/0!</v>
      </c>
      <c r="AN31" s="169" t="e">
        <f t="shared" si="52"/>
        <v>#DIV/0!</v>
      </c>
      <c r="AO31" s="169" t="e">
        <f t="shared" si="52"/>
        <v>#DIV/0!</v>
      </c>
      <c r="AP31" s="169" t="e">
        <f t="shared" si="52"/>
        <v>#DIV/0!</v>
      </c>
      <c r="AQ31" s="169" t="e">
        <f t="shared" si="52"/>
        <v>#DIV/0!</v>
      </c>
      <c r="AR31" s="169" t="e">
        <f t="shared" si="52"/>
        <v>#DIV/0!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98" customFormat="1" ht="15" customHeight="1">
      <c r="A32" s="99" t="s">
        <v>26</v>
      </c>
      <c r="B32" s="99">
        <f>K32+T32+AL32+AU32</f>
        <v>0</v>
      </c>
      <c r="C32" s="99">
        <f>L32+U32+AM32+AV32</f>
        <v>0</v>
      </c>
      <c r="D32" s="99">
        <f>M32+V32+AN32</f>
        <v>0</v>
      </c>
      <c r="E32" s="99">
        <f aca="true" t="shared" si="54" ref="E32:H33">N32+W32+AO32+AX32</f>
        <v>0</v>
      </c>
      <c r="F32" s="99">
        <f t="shared" si="54"/>
        <v>0</v>
      </c>
      <c r="G32" s="99">
        <f t="shared" si="54"/>
        <v>0</v>
      </c>
      <c r="H32" s="99">
        <f t="shared" si="54"/>
        <v>0</v>
      </c>
      <c r="I32" s="79"/>
      <c r="J32" s="99" t="s">
        <v>26</v>
      </c>
      <c r="K32" s="91"/>
      <c r="L32" s="91"/>
      <c r="M32" s="80">
        <f>N32+O32+P32+Q32</f>
        <v>0</v>
      </c>
      <c r="N32" s="91"/>
      <c r="O32" s="91"/>
      <c r="P32" s="91"/>
      <c r="Q32" s="91"/>
      <c r="R32" s="79"/>
      <c r="S32" s="99" t="s">
        <v>26</v>
      </c>
      <c r="T32" s="91"/>
      <c r="U32" s="91"/>
      <c r="V32" s="80">
        <f>W32+X32+Y32+Z32</f>
        <v>0</v>
      </c>
      <c r="W32" s="91"/>
      <c r="X32" s="91"/>
      <c r="Y32" s="91"/>
      <c r="Z32" s="91"/>
      <c r="AA32" s="79"/>
      <c r="AB32" s="99" t="s">
        <v>26</v>
      </c>
      <c r="AC32" s="99"/>
      <c r="AD32" s="100"/>
      <c r="AE32" s="80">
        <f>AF32+AG32+AH32+AI32</f>
        <v>0</v>
      </c>
      <c r="AF32" s="100"/>
      <c r="AG32" s="100"/>
      <c r="AH32" s="100"/>
      <c r="AI32" s="100"/>
      <c r="AJ32" s="79"/>
      <c r="AK32" s="99" t="s">
        <v>26</v>
      </c>
      <c r="AL32" s="92"/>
      <c r="AM32" s="91"/>
      <c r="AN32" s="80">
        <f>AO32+AP32+AQ32+AR32</f>
        <v>0</v>
      </c>
      <c r="AO32" s="91"/>
      <c r="AP32" s="91"/>
      <c r="AQ32" s="91"/>
      <c r="AR32" s="91"/>
      <c r="AS32" s="79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98" customFormat="1" ht="15" customHeight="1">
      <c r="A33" s="99" t="s">
        <v>35</v>
      </c>
      <c r="B33" s="99">
        <f>K33+T33+AL33+AU33</f>
        <v>0</v>
      </c>
      <c r="C33" s="99">
        <f>L33+U33+AM33+AV33</f>
        <v>0</v>
      </c>
      <c r="D33" s="99">
        <f>M33+V33+AN33</f>
        <v>0</v>
      </c>
      <c r="E33" s="99">
        <f t="shared" si="54"/>
        <v>0</v>
      </c>
      <c r="F33" s="99">
        <f t="shared" si="54"/>
        <v>0</v>
      </c>
      <c r="G33" s="99">
        <f t="shared" si="54"/>
        <v>0</v>
      </c>
      <c r="H33" s="99">
        <f t="shared" si="54"/>
        <v>0</v>
      </c>
      <c r="I33" s="79"/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S33" s="79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 t="e">
        <f>B33/B32</f>
        <v>#DIV/0!</v>
      </c>
      <c r="C34" s="93" t="e">
        <f aca="true" t="shared" si="55" ref="C34:H34">C33/C32</f>
        <v>#DIV/0!</v>
      </c>
      <c r="D34" s="93" t="e">
        <f t="shared" si="55"/>
        <v>#DIV/0!</v>
      </c>
      <c r="E34" s="93" t="e">
        <f t="shared" si="55"/>
        <v>#DIV/0!</v>
      </c>
      <c r="F34" s="93" t="e">
        <f t="shared" si="55"/>
        <v>#DIV/0!</v>
      </c>
      <c r="G34" s="93" t="e">
        <f t="shared" si="55"/>
        <v>#DIV/0!</v>
      </c>
      <c r="H34" s="93" t="e">
        <f t="shared" si="55"/>
        <v>#DIV/0!</v>
      </c>
      <c r="J34" s="99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99" t="s">
        <v>2</v>
      </c>
      <c r="T34" s="169" t="e">
        <f>+T33/T32</f>
        <v>#DIV/0!</v>
      </c>
      <c r="U34" s="169" t="e">
        <f aca="true" t="shared" si="57" ref="U34:Z34">+U33/U32</f>
        <v>#DIV/0!</v>
      </c>
      <c r="V34" s="169" t="e">
        <f t="shared" si="57"/>
        <v>#DIV/0!</v>
      </c>
      <c r="W34" s="169" t="e">
        <f t="shared" si="57"/>
        <v>#DIV/0!</v>
      </c>
      <c r="X34" s="169" t="e">
        <f t="shared" si="57"/>
        <v>#DIV/0!</v>
      </c>
      <c r="Y34" s="169" t="e">
        <f t="shared" si="57"/>
        <v>#DIV/0!</v>
      </c>
      <c r="Z34" s="169" t="e">
        <f t="shared" si="57"/>
        <v>#DIV/0!</v>
      </c>
      <c r="AB34" s="99" t="s">
        <v>2</v>
      </c>
      <c r="AC34" s="169" t="e">
        <f>+AC33/AC32</f>
        <v>#DIV/0!</v>
      </c>
      <c r="AD34" s="169" t="e">
        <f aca="true" t="shared" si="58" ref="AD34:AI34">+AD33/AD32</f>
        <v>#DIV/0!</v>
      </c>
      <c r="AE34" s="169" t="e">
        <f t="shared" si="58"/>
        <v>#DIV/0!</v>
      </c>
      <c r="AF34" s="169" t="e">
        <f t="shared" si="58"/>
        <v>#DIV/0!</v>
      </c>
      <c r="AG34" s="169" t="e">
        <f t="shared" si="58"/>
        <v>#DIV/0!</v>
      </c>
      <c r="AH34" s="169" t="e">
        <f t="shared" si="58"/>
        <v>#DIV/0!</v>
      </c>
      <c r="AI34" s="169" t="e">
        <f t="shared" si="58"/>
        <v>#DIV/0!</v>
      </c>
      <c r="AK34" s="99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98" customFormat="1" ht="15" customHeight="1">
      <c r="A35" s="99" t="s">
        <v>27</v>
      </c>
      <c r="B35" s="99">
        <f>K35+T35+AL35+AU35</f>
        <v>17.7</v>
      </c>
      <c r="C35" s="99">
        <f>L35+U35+AM35+AV35</f>
        <v>1050</v>
      </c>
      <c r="D35" s="99">
        <f>M35+V35+AN35</f>
        <v>862</v>
      </c>
      <c r="E35" s="99">
        <f aca="true" t="shared" si="61" ref="E35:H36">N35+W35+AO35+AX35</f>
        <v>11</v>
      </c>
      <c r="F35" s="99">
        <f t="shared" si="61"/>
        <v>21</v>
      </c>
      <c r="G35" s="99">
        <f t="shared" si="61"/>
        <v>95</v>
      </c>
      <c r="H35" s="99">
        <f t="shared" si="61"/>
        <v>735</v>
      </c>
      <c r="I35" s="79"/>
      <c r="J35" s="99" t="s">
        <v>27</v>
      </c>
      <c r="K35" s="91"/>
      <c r="L35" s="91"/>
      <c r="M35" s="80">
        <f>N35+O35+P35+Q35</f>
        <v>0</v>
      </c>
      <c r="N35" s="91"/>
      <c r="O35" s="91"/>
      <c r="P35" s="91"/>
      <c r="Q35" s="91"/>
      <c r="R35" s="79"/>
      <c r="S35" s="99" t="s">
        <v>27</v>
      </c>
      <c r="T35" s="91">
        <v>17.7</v>
      </c>
      <c r="U35" s="91">
        <v>1050</v>
      </c>
      <c r="V35" s="80">
        <f>W35+X35+Y35+Z35</f>
        <v>862</v>
      </c>
      <c r="W35" s="91">
        <v>11</v>
      </c>
      <c r="X35" s="91">
        <v>21</v>
      </c>
      <c r="Y35" s="91">
        <v>95</v>
      </c>
      <c r="Z35" s="91">
        <v>735</v>
      </c>
      <c r="AA35" s="79"/>
      <c r="AB35" s="99" t="s">
        <v>27</v>
      </c>
      <c r="AC35" s="99"/>
      <c r="AD35" s="100"/>
      <c r="AE35" s="80">
        <f>AF35+AG35+AH35+AI35</f>
        <v>0</v>
      </c>
      <c r="AF35" s="100"/>
      <c r="AG35" s="100"/>
      <c r="AH35" s="100"/>
      <c r="AI35" s="100"/>
      <c r="AJ35" s="79"/>
      <c r="AK35" s="99" t="s">
        <v>27</v>
      </c>
      <c r="AL35" s="92"/>
      <c r="AM35" s="91"/>
      <c r="AN35" s="80">
        <f>AO35+AP35+AQ35+AR35</f>
        <v>0</v>
      </c>
      <c r="AO35" s="91"/>
      <c r="AP35" s="91"/>
      <c r="AQ35" s="91"/>
      <c r="AR35" s="91"/>
      <c r="AS35" s="79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98" customFormat="1" ht="15" customHeight="1">
      <c r="A36" s="99" t="s">
        <v>36</v>
      </c>
      <c r="B36" s="99">
        <f>K36+T36+AL36+AU36</f>
        <v>0</v>
      </c>
      <c r="C36" s="99">
        <f>L36+U36+AM36+AV36</f>
        <v>0</v>
      </c>
      <c r="D36" s="99">
        <f>M36+V36+AN36</f>
        <v>0</v>
      </c>
      <c r="E36" s="99">
        <f t="shared" si="61"/>
        <v>0</v>
      </c>
      <c r="F36" s="99">
        <f t="shared" si="61"/>
        <v>0</v>
      </c>
      <c r="G36" s="99">
        <f t="shared" si="61"/>
        <v>0</v>
      </c>
      <c r="H36" s="99">
        <f t="shared" si="61"/>
        <v>0</v>
      </c>
      <c r="I36" s="79"/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91"/>
      <c r="AS36" s="79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99" t="s">
        <v>2</v>
      </c>
      <c r="K37" s="169" t="e">
        <f>+K36/K35</f>
        <v>#DIV/0!</v>
      </c>
      <c r="L37" s="169" t="e">
        <f aca="true" t="shared" si="63" ref="L37:Q37">+L36/L35</f>
        <v>#DIV/0!</v>
      </c>
      <c r="M37" s="169" t="e">
        <f t="shared" si="63"/>
        <v>#DIV/0!</v>
      </c>
      <c r="N37" s="169" t="e">
        <f t="shared" si="63"/>
        <v>#DIV/0!</v>
      </c>
      <c r="O37" s="169" t="e">
        <f t="shared" si="63"/>
        <v>#DIV/0!</v>
      </c>
      <c r="P37" s="169" t="e">
        <f t="shared" si="63"/>
        <v>#DIV/0!</v>
      </c>
      <c r="Q37" s="169" t="e">
        <f t="shared" si="63"/>
        <v>#DIV/0!</v>
      </c>
      <c r="S37" s="99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99" t="s">
        <v>2</v>
      </c>
      <c r="AC37" s="169" t="e">
        <f>+AC36/AC35</f>
        <v>#DIV/0!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K37" s="99" t="s">
        <v>2</v>
      </c>
      <c r="AL37" s="169" t="e">
        <f aca="true" t="shared" si="66" ref="AL37:AQ37">+AL36/AL35</f>
        <v>#DIV/0!</v>
      </c>
      <c r="AM37" s="169" t="e">
        <f t="shared" si="66"/>
        <v>#DIV/0!</v>
      </c>
      <c r="AN37" s="169" t="e">
        <f t="shared" si="66"/>
        <v>#DIV/0!</v>
      </c>
      <c r="AO37" s="169" t="e">
        <f t="shared" si="66"/>
        <v>#DIV/0!</v>
      </c>
      <c r="AP37" s="169" t="e">
        <f t="shared" si="66"/>
        <v>#DIV/0!</v>
      </c>
      <c r="AQ37" s="169" t="e">
        <f t="shared" si="66"/>
        <v>#DIV/0!</v>
      </c>
      <c r="AR37" s="93" t="e">
        <f>AR36/AR35</f>
        <v>#DIV/0!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98" customFormat="1" ht="15" customHeight="1">
      <c r="A38" s="99" t="s">
        <v>28</v>
      </c>
      <c r="B38" s="99">
        <f>K38+T38+AL38+AU38</f>
        <v>260.7</v>
      </c>
      <c r="C38" s="99">
        <f>L38+U38+AM38+AV38</f>
        <v>8910</v>
      </c>
      <c r="D38" s="99">
        <f>M38+V38+AN38</f>
        <v>7176</v>
      </c>
      <c r="E38" s="99">
        <f aca="true" t="shared" si="68" ref="E38:H39">N38+W38+AO38+AX38</f>
        <v>1175</v>
      </c>
      <c r="F38" s="99">
        <f t="shared" si="68"/>
        <v>747</v>
      </c>
      <c r="G38" s="99">
        <f t="shared" si="68"/>
        <v>526</v>
      </c>
      <c r="H38" s="99">
        <f t="shared" si="68"/>
        <v>4728</v>
      </c>
      <c r="I38" s="79"/>
      <c r="J38" s="99" t="s">
        <v>28</v>
      </c>
      <c r="K38" s="91">
        <v>167.3</v>
      </c>
      <c r="L38" s="91">
        <v>4970</v>
      </c>
      <c r="M38" s="80">
        <f>N38+O38+P38+Q38</f>
        <v>3822</v>
      </c>
      <c r="N38" s="91">
        <v>45</v>
      </c>
      <c r="O38" s="91">
        <v>547</v>
      </c>
      <c r="P38" s="91">
        <v>447</v>
      </c>
      <c r="Q38" s="91">
        <v>2783</v>
      </c>
      <c r="R38" s="79"/>
      <c r="S38" s="99" t="s">
        <v>28</v>
      </c>
      <c r="T38" s="91">
        <v>91.6</v>
      </c>
      <c r="U38" s="91">
        <v>3890</v>
      </c>
      <c r="V38" s="80">
        <f>W38+X38+Y38+Z38</f>
        <v>3345</v>
      </c>
      <c r="W38" s="91">
        <v>1128</v>
      </c>
      <c r="X38" s="91">
        <v>194</v>
      </c>
      <c r="Y38" s="91">
        <v>78</v>
      </c>
      <c r="Z38" s="91">
        <v>1945</v>
      </c>
      <c r="AA38" s="79"/>
      <c r="AB38" s="99" t="s">
        <v>28</v>
      </c>
      <c r="AC38" s="99">
        <v>66.7</v>
      </c>
      <c r="AD38" s="100">
        <v>1280</v>
      </c>
      <c r="AE38" s="80">
        <f>AF38+AG38+AH38+AI38</f>
        <v>1100</v>
      </c>
      <c r="AF38" s="100">
        <v>350</v>
      </c>
      <c r="AG38" s="100">
        <v>64</v>
      </c>
      <c r="AH38" s="100">
        <v>38</v>
      </c>
      <c r="AI38" s="100">
        <v>648</v>
      </c>
      <c r="AJ38" s="79"/>
      <c r="AK38" s="99" t="s">
        <v>28</v>
      </c>
      <c r="AL38" s="92">
        <v>1.8</v>
      </c>
      <c r="AM38" s="91">
        <v>50</v>
      </c>
      <c r="AN38" s="80">
        <f>AO38+AP38+AQ38+AR38</f>
        <v>9</v>
      </c>
      <c r="AO38" s="91">
        <v>2</v>
      </c>
      <c r="AP38" s="91">
        <v>6</v>
      </c>
      <c r="AQ38" s="91">
        <v>1</v>
      </c>
      <c r="AR38" s="91"/>
      <c r="AS38" s="79"/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98" customFormat="1" ht="15" customHeight="1">
      <c r="A39" s="99" t="s">
        <v>37</v>
      </c>
      <c r="B39" s="99">
        <f>K39+T39+AL39+AU39</f>
        <v>0</v>
      </c>
      <c r="C39" s="99">
        <f>L39+U39+AM39+AV39</f>
        <v>0</v>
      </c>
      <c r="D39" s="99">
        <f>M39+V39+AN39</f>
        <v>0</v>
      </c>
      <c r="E39" s="99">
        <f t="shared" si="68"/>
        <v>0</v>
      </c>
      <c r="F39" s="99">
        <f t="shared" si="68"/>
        <v>0</v>
      </c>
      <c r="G39" s="99">
        <f t="shared" si="68"/>
        <v>0</v>
      </c>
      <c r="H39" s="99">
        <f t="shared" si="68"/>
        <v>0</v>
      </c>
      <c r="I39" s="79"/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S39" s="79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99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99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99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99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>
        <f t="shared" si="73"/>
        <v>0</v>
      </c>
      <c r="AP40" s="169">
        <f t="shared" si="73"/>
        <v>0</v>
      </c>
      <c r="AQ40" s="169">
        <f t="shared" si="73"/>
        <v>0</v>
      </c>
      <c r="AR40" s="169" t="e">
        <f t="shared" si="73"/>
        <v>#DIV/0!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1:53" s="98" customFormat="1" ht="15" customHeight="1">
      <c r="A41" s="104"/>
      <c r="B41" s="104"/>
      <c r="C41" s="104"/>
      <c r="D41" s="104"/>
      <c r="E41" s="104"/>
      <c r="F41" s="104"/>
      <c r="G41" s="104"/>
      <c r="H41" s="104"/>
      <c r="I41" s="79"/>
      <c r="M41" s="79"/>
      <c r="R41" s="79"/>
      <c r="V41" s="79"/>
      <c r="AA41" s="79"/>
      <c r="AE41" s="79"/>
      <c r="AJ41" s="79"/>
      <c r="AN41" s="79"/>
      <c r="AS41" s="79"/>
      <c r="AT41"/>
      <c r="AU41"/>
      <c r="AV41"/>
      <c r="AW41"/>
      <c r="AX41"/>
      <c r="AY41"/>
      <c r="AZ41"/>
      <c r="BA41"/>
    </row>
    <row r="42" spans="1:53" s="98" customFormat="1" ht="15" customHeight="1">
      <c r="A42" s="104"/>
      <c r="B42" s="104"/>
      <c r="C42" s="104"/>
      <c r="D42" s="104"/>
      <c r="E42" s="104"/>
      <c r="F42" s="104"/>
      <c r="G42" s="104"/>
      <c r="H42" s="104"/>
      <c r="I42" s="79"/>
      <c r="M42" s="79"/>
      <c r="R42" s="79"/>
      <c r="V42" s="79"/>
      <c r="AA42" s="79"/>
      <c r="AE42" s="79"/>
      <c r="AJ42" s="79"/>
      <c r="AN42" s="79"/>
      <c r="AS42" s="79"/>
      <c r="AT42"/>
      <c r="AU42"/>
      <c r="AV42"/>
      <c r="AW42"/>
      <c r="AX42"/>
      <c r="AY42"/>
      <c r="AZ42"/>
      <c r="BA42"/>
    </row>
    <row r="43" spans="1:53" s="98" customFormat="1" ht="15" customHeight="1">
      <c r="A43" s="104"/>
      <c r="B43" s="104"/>
      <c r="C43" s="104"/>
      <c r="D43" s="104"/>
      <c r="E43" s="104"/>
      <c r="F43" s="104"/>
      <c r="G43" s="104"/>
      <c r="H43" s="104"/>
      <c r="I43" s="79"/>
      <c r="M43" s="79"/>
      <c r="R43" s="79"/>
      <c r="V43" s="79"/>
      <c r="AA43" s="79"/>
      <c r="AE43" s="79"/>
      <c r="AJ43" s="79"/>
      <c r="AN43" s="79"/>
      <c r="AS43" s="79"/>
      <c r="AT43"/>
      <c r="AU43"/>
      <c r="AV43"/>
      <c r="AW43"/>
      <c r="AX43"/>
      <c r="AY43"/>
      <c r="AZ43"/>
      <c r="BA43"/>
    </row>
    <row r="44" spans="1:53" s="98" customFormat="1" ht="15" customHeight="1">
      <c r="A44" s="104"/>
      <c r="B44" s="104"/>
      <c r="C44" s="104"/>
      <c r="D44" s="104" t="s">
        <v>83</v>
      </c>
      <c r="E44" s="104"/>
      <c r="F44" s="105"/>
      <c r="G44" s="105"/>
      <c r="H44" s="105"/>
      <c r="I44" s="79"/>
      <c r="M44" s="79"/>
      <c r="R44" s="79"/>
      <c r="V44" s="79"/>
      <c r="AA44" s="79"/>
      <c r="AE44" s="79"/>
      <c r="AJ44" s="79"/>
      <c r="AN44" s="79"/>
      <c r="AS44" s="79"/>
      <c r="AT44"/>
      <c r="AU44"/>
      <c r="AV44"/>
      <c r="AW44"/>
      <c r="AX44"/>
      <c r="AY44"/>
      <c r="AZ44"/>
      <c r="BA44"/>
    </row>
    <row r="45" spans="1:53" s="98" customFormat="1" ht="15" customHeight="1">
      <c r="A45" s="104"/>
      <c r="B45" s="104"/>
      <c r="C45" s="104"/>
      <c r="D45" s="104" t="s">
        <v>86</v>
      </c>
      <c r="E45" s="104"/>
      <c r="F45" s="105"/>
      <c r="G45" s="105"/>
      <c r="H45" s="105"/>
      <c r="I45" s="79"/>
      <c r="M45" s="79"/>
      <c r="R45" s="79"/>
      <c r="V45" s="79"/>
      <c r="AA45" s="79"/>
      <c r="AE45" s="79"/>
      <c r="AJ45" s="79"/>
      <c r="AN45" s="79"/>
      <c r="AS45" s="79"/>
      <c r="AT45"/>
      <c r="AU45"/>
      <c r="AV45"/>
      <c r="AW45"/>
      <c r="AX45"/>
      <c r="AY45"/>
      <c r="AZ45"/>
      <c r="BA45"/>
    </row>
    <row r="46" spans="1:53" s="98" customFormat="1" ht="15" customHeight="1">
      <c r="A46" s="104"/>
      <c r="B46" s="104"/>
      <c r="C46" s="104"/>
      <c r="D46" s="104" t="s">
        <v>121</v>
      </c>
      <c r="E46" s="104"/>
      <c r="F46" s="105"/>
      <c r="G46" s="105"/>
      <c r="H46" s="105"/>
      <c r="I46" s="79"/>
      <c r="M46" s="79"/>
      <c r="R46" s="79"/>
      <c r="V46" s="79"/>
      <c r="AA46" s="79"/>
      <c r="AE46" s="79"/>
      <c r="AJ46" s="79"/>
      <c r="AN46" s="79"/>
      <c r="AS46" s="79"/>
      <c r="AT46"/>
      <c r="AU46"/>
      <c r="AV46"/>
      <c r="AW46"/>
      <c r="AX46"/>
      <c r="AY46"/>
      <c r="AZ46"/>
      <c r="BA46"/>
    </row>
    <row r="47" spans="1:53" s="98" customFormat="1" ht="15" customHeight="1">
      <c r="A47" s="104"/>
      <c r="B47" s="104"/>
      <c r="C47" s="104"/>
      <c r="D47" s="104"/>
      <c r="E47" s="104"/>
      <c r="F47" s="104"/>
      <c r="G47" s="104"/>
      <c r="H47" s="104"/>
      <c r="I47" s="79"/>
      <c r="M47" s="79"/>
      <c r="R47" s="79"/>
      <c r="V47" s="79"/>
      <c r="AA47" s="79"/>
      <c r="AE47" s="79"/>
      <c r="AJ47" s="79"/>
      <c r="AN47" s="79"/>
      <c r="AS47" s="79"/>
      <c r="AT47"/>
      <c r="AU47"/>
      <c r="AV47"/>
      <c r="AW47"/>
      <c r="AX47"/>
      <c r="AY47"/>
      <c r="AZ47"/>
      <c r="BA47"/>
    </row>
    <row r="48" spans="1:53" s="98" customFormat="1" ht="15" customHeight="1">
      <c r="A48" s="104"/>
      <c r="B48" s="104"/>
      <c r="C48" s="104"/>
      <c r="D48" s="104"/>
      <c r="E48" s="104"/>
      <c r="F48" s="104"/>
      <c r="G48" s="104"/>
      <c r="H48" s="104"/>
      <c r="I48" s="79"/>
      <c r="M48" s="79"/>
      <c r="R48" s="79"/>
      <c r="V48" s="79"/>
      <c r="AA48" s="79"/>
      <c r="AE48" s="79"/>
      <c r="AJ48" s="79"/>
      <c r="AN48" s="79"/>
      <c r="AS48" s="79"/>
      <c r="AT48"/>
      <c r="AU48"/>
      <c r="AV48"/>
      <c r="AW48"/>
      <c r="AX48"/>
      <c r="AY48"/>
      <c r="AZ48"/>
      <c r="BA48"/>
    </row>
    <row r="49" spans="9:53" s="98" customFormat="1" ht="15" customHeight="1">
      <c r="I49" s="79"/>
      <c r="M49" s="79"/>
      <c r="R49" s="79"/>
      <c r="V49" s="79"/>
      <c r="AA49" s="79"/>
      <c r="AE49" s="79"/>
      <c r="AJ49" s="79"/>
      <c r="AN49" s="79"/>
      <c r="AS49" s="79"/>
      <c r="AT49"/>
      <c r="AU49"/>
      <c r="AV49"/>
      <c r="AW49"/>
      <c r="AX49"/>
      <c r="AY49"/>
      <c r="AZ49"/>
      <c r="BA49"/>
    </row>
  </sheetData>
  <sheetProtection/>
  <mergeCells count="29">
    <mergeCell ref="AK8:AR8"/>
    <mergeCell ref="AK12:AR12"/>
    <mergeCell ref="AK19:AR19"/>
    <mergeCell ref="AB3:AI3"/>
    <mergeCell ref="AK3:AR3"/>
    <mergeCell ref="J4:Q4"/>
    <mergeCell ref="S4:Z4"/>
    <mergeCell ref="AB4:AI4"/>
    <mergeCell ref="AK4:AR4"/>
    <mergeCell ref="AB12:AI12"/>
    <mergeCell ref="S12:Z12"/>
    <mergeCell ref="E2:H2"/>
    <mergeCell ref="E3:H3"/>
    <mergeCell ref="A4:H4"/>
    <mergeCell ref="A8:H8"/>
    <mergeCell ref="J8:Q8"/>
    <mergeCell ref="S8:Z8"/>
    <mergeCell ref="J3:Q3"/>
    <mergeCell ref="S3:Z3"/>
    <mergeCell ref="AT8:BA8"/>
    <mergeCell ref="AT12:BA12"/>
    <mergeCell ref="AT19:BA19"/>
    <mergeCell ref="A19:H19"/>
    <mergeCell ref="J19:Q19"/>
    <mergeCell ref="S19:Z19"/>
    <mergeCell ref="AB19:AI19"/>
    <mergeCell ref="AB8:AI8"/>
    <mergeCell ref="A12:H12"/>
    <mergeCell ref="J12:Q12"/>
  </mergeCells>
  <printOptions/>
  <pageMargins left="1.299212598425197" right="0.5118110236220472" top="0.15748031496062992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49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6.7109375" style="0" customWidth="1"/>
    <col min="2" max="2" width="8.57421875" style="0" customWidth="1"/>
    <col min="3" max="3" width="8.28125" style="0" customWidth="1"/>
    <col min="4" max="4" width="8.8515625" style="0" customWidth="1"/>
    <col min="5" max="5" width="8.140625" style="0" customWidth="1"/>
    <col min="6" max="6" width="8.7109375" style="0" customWidth="1"/>
    <col min="7" max="7" width="8.140625" style="0" customWidth="1"/>
    <col min="8" max="8" width="8.421875" style="0" customWidth="1"/>
    <col min="9" max="9" width="9.140625" style="20" customWidth="1"/>
    <col min="10" max="10" width="14.57421875" style="0" customWidth="1"/>
    <col min="11" max="11" width="8.140625" style="0" customWidth="1"/>
    <col min="12" max="12" width="8.7109375" style="0" customWidth="1"/>
    <col min="13" max="13" width="9.140625" style="20" customWidth="1"/>
    <col min="14" max="14" width="8.421875" style="0" customWidth="1"/>
    <col min="15" max="15" width="9.28125" style="0" customWidth="1"/>
    <col min="16" max="16" width="8.421875" style="0" customWidth="1"/>
    <col min="17" max="17" width="8.28125" style="0" customWidth="1"/>
    <col min="18" max="18" width="9.140625" style="20" customWidth="1"/>
    <col min="19" max="19" width="14.57421875" style="0" customWidth="1"/>
    <col min="20" max="20" width="8.57421875" style="0" customWidth="1"/>
    <col min="21" max="21" width="8.00390625" style="0" customWidth="1"/>
    <col min="22" max="22" width="9.140625" style="20" customWidth="1"/>
    <col min="23" max="26" width="8.00390625" style="0" customWidth="1"/>
    <col min="27" max="27" width="9.140625" style="20" customWidth="1"/>
    <col min="28" max="28" width="14.7109375" style="0" customWidth="1"/>
    <col min="29" max="29" width="8.57421875" style="0" customWidth="1"/>
    <col min="30" max="30" width="8.00390625" style="0" customWidth="1"/>
    <col min="31" max="31" width="9.140625" style="20" customWidth="1"/>
    <col min="32" max="32" width="8.00390625" style="0" customWidth="1"/>
    <col min="33" max="33" width="8.421875" style="0" customWidth="1"/>
    <col min="34" max="34" width="8.28125" style="0" customWidth="1"/>
    <col min="35" max="35" width="8.421875" style="0" customWidth="1"/>
    <col min="36" max="36" width="9.140625" style="20" customWidth="1"/>
    <col min="37" max="37" width="16.7109375" style="0" customWidth="1"/>
    <col min="39" max="39" width="8.8515625" style="0" customWidth="1"/>
    <col min="40" max="40" width="9.140625" style="20" customWidth="1"/>
    <col min="41" max="41" width="8.57421875" style="0" customWidth="1"/>
    <col min="42" max="42" width="8.00390625" style="0" customWidth="1"/>
    <col min="43" max="43" width="8.57421875" style="0" customWidth="1"/>
    <col min="44" max="44" width="8.421875" style="0" customWidth="1"/>
    <col min="45" max="45" width="9.140625" style="20" customWidth="1"/>
    <col min="46" max="46" width="16.140625" style="0" customWidth="1"/>
    <col min="47" max="47" width="8.421875" style="0" customWidth="1"/>
  </cols>
  <sheetData>
    <row r="1" s="9" customFormat="1" ht="21.75" customHeight="1">
      <c r="H1" s="70" t="s">
        <v>15</v>
      </c>
    </row>
    <row r="2" spans="5:8" s="8" customFormat="1" ht="20.25" customHeight="1">
      <c r="E2" s="213" t="s">
        <v>78</v>
      </c>
      <c r="F2" s="213"/>
      <c r="G2" s="213"/>
      <c r="H2" s="213"/>
    </row>
    <row r="3" spans="2:44" s="8" customFormat="1" ht="45" customHeight="1">
      <c r="B3" s="11"/>
      <c r="C3" s="11"/>
      <c r="D3" s="11"/>
      <c r="E3" s="212" t="s">
        <v>134</v>
      </c>
      <c r="F3" s="212"/>
      <c r="G3" s="212"/>
      <c r="H3" s="212"/>
      <c r="J3" s="240"/>
      <c r="K3" s="240"/>
      <c r="L3" s="240"/>
      <c r="M3" s="240"/>
      <c r="N3" s="240"/>
      <c r="O3" s="240"/>
      <c r="P3" s="240"/>
      <c r="Q3" s="240"/>
      <c r="S3" s="240"/>
      <c r="T3" s="240"/>
      <c r="U3" s="240"/>
      <c r="V3" s="240"/>
      <c r="W3" s="240"/>
      <c r="X3" s="240"/>
      <c r="Y3" s="240"/>
      <c r="Z3" s="240"/>
      <c r="AB3" s="240"/>
      <c r="AC3" s="240"/>
      <c r="AD3" s="240"/>
      <c r="AE3" s="240"/>
      <c r="AF3" s="240"/>
      <c r="AG3" s="240"/>
      <c r="AH3" s="240"/>
      <c r="AI3" s="240"/>
      <c r="AK3" s="240"/>
      <c r="AL3" s="240"/>
      <c r="AM3" s="240"/>
      <c r="AN3" s="240"/>
      <c r="AO3" s="240"/>
      <c r="AP3" s="240"/>
      <c r="AQ3" s="240"/>
      <c r="AR3" s="240"/>
    </row>
    <row r="4" spans="1:44" s="9" customFormat="1" ht="39.75" customHeight="1">
      <c r="A4" s="205" t="s">
        <v>122</v>
      </c>
      <c r="B4" s="205"/>
      <c r="C4" s="205"/>
      <c r="D4" s="205"/>
      <c r="E4" s="205"/>
      <c r="F4" s="205"/>
      <c r="G4" s="205"/>
      <c r="H4" s="205"/>
      <c r="J4" s="241"/>
      <c r="K4" s="241"/>
      <c r="L4" s="241"/>
      <c r="M4" s="241"/>
      <c r="N4" s="241"/>
      <c r="O4" s="241"/>
      <c r="P4" s="241"/>
      <c r="Q4" s="241"/>
      <c r="S4" s="241"/>
      <c r="T4" s="241"/>
      <c r="U4" s="241"/>
      <c r="V4" s="241"/>
      <c r="W4" s="241"/>
      <c r="X4" s="241"/>
      <c r="Y4" s="241"/>
      <c r="Z4" s="241"/>
      <c r="AB4" s="241"/>
      <c r="AC4" s="241"/>
      <c r="AD4" s="241"/>
      <c r="AE4" s="241"/>
      <c r="AF4" s="241"/>
      <c r="AG4" s="241"/>
      <c r="AH4" s="241"/>
      <c r="AI4" s="241"/>
      <c r="AK4" s="242"/>
      <c r="AL4" s="241"/>
      <c r="AM4" s="241"/>
      <c r="AN4" s="241"/>
      <c r="AO4" s="241"/>
      <c r="AP4" s="241"/>
      <c r="AQ4" s="241"/>
      <c r="AR4" s="241"/>
    </row>
    <row r="5" spans="1:51" ht="24" customHeight="1">
      <c r="A5" s="5" t="s">
        <v>19</v>
      </c>
      <c r="B5" s="2" t="s">
        <v>39</v>
      </c>
      <c r="C5" s="2"/>
      <c r="D5" s="2"/>
      <c r="F5" s="3"/>
      <c r="G5" s="5"/>
      <c r="H5" s="2"/>
      <c r="J5" s="7" t="s">
        <v>17</v>
      </c>
      <c r="O5" s="7"/>
      <c r="P5" s="6"/>
      <c r="S5" s="5" t="s">
        <v>18</v>
      </c>
      <c r="X5" s="5"/>
      <c r="Y5" s="5"/>
      <c r="AB5" s="15" t="s">
        <v>20</v>
      </c>
      <c r="AC5" s="15"/>
      <c r="AD5" s="15"/>
      <c r="AF5" s="15"/>
      <c r="AG5" s="15"/>
      <c r="AH5" s="15"/>
      <c r="AK5" s="7" t="s">
        <v>21</v>
      </c>
      <c r="AP5" s="7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97" customFormat="1" ht="15" customHeight="1">
      <c r="A8" s="196" t="s">
        <v>16</v>
      </c>
      <c r="B8" s="197"/>
      <c r="C8" s="197"/>
      <c r="D8" s="197"/>
      <c r="E8" s="197"/>
      <c r="F8" s="197"/>
      <c r="G8" s="197"/>
      <c r="H8" s="198"/>
      <c r="I8" s="75"/>
      <c r="J8" s="196" t="s">
        <v>16</v>
      </c>
      <c r="K8" s="197"/>
      <c r="L8" s="197"/>
      <c r="M8" s="197"/>
      <c r="N8" s="197"/>
      <c r="O8" s="197"/>
      <c r="P8" s="197"/>
      <c r="Q8" s="198"/>
      <c r="R8" s="75"/>
      <c r="S8" s="196" t="s">
        <v>16</v>
      </c>
      <c r="T8" s="197"/>
      <c r="U8" s="197"/>
      <c r="V8" s="197"/>
      <c r="W8" s="197"/>
      <c r="X8" s="197"/>
      <c r="Y8" s="197"/>
      <c r="Z8" s="198"/>
      <c r="AA8" s="75"/>
      <c r="AB8" s="196" t="s">
        <v>16</v>
      </c>
      <c r="AC8" s="197"/>
      <c r="AD8" s="197"/>
      <c r="AE8" s="197"/>
      <c r="AF8" s="197"/>
      <c r="AG8" s="197"/>
      <c r="AH8" s="197"/>
      <c r="AI8" s="198"/>
      <c r="AJ8" s="75"/>
      <c r="AK8" s="196" t="s">
        <v>16</v>
      </c>
      <c r="AL8" s="197"/>
      <c r="AM8" s="197"/>
      <c r="AN8" s="197"/>
      <c r="AO8" s="197"/>
      <c r="AP8" s="197"/>
      <c r="AQ8" s="197"/>
      <c r="AR8" s="198"/>
      <c r="AS8" s="75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97" customFormat="1" ht="15" customHeight="1">
      <c r="A9" s="76" t="s">
        <v>29</v>
      </c>
      <c r="B9" s="56">
        <f>K9+T9+AL9</f>
        <v>559.8</v>
      </c>
      <c r="C9" s="56">
        <f aca="true" t="shared" si="0" ref="C9:H9">+L9+U9+AM9</f>
        <v>21510</v>
      </c>
      <c r="D9" s="56">
        <f t="shared" si="0"/>
        <v>18530</v>
      </c>
      <c r="E9" s="56">
        <f t="shared" si="0"/>
        <v>748</v>
      </c>
      <c r="F9" s="56">
        <f t="shared" si="0"/>
        <v>2229</v>
      </c>
      <c r="G9" s="56">
        <f t="shared" si="0"/>
        <v>1202</v>
      </c>
      <c r="H9" s="56">
        <f t="shared" si="0"/>
        <v>14351</v>
      </c>
      <c r="I9" s="75"/>
      <c r="J9" s="76" t="s">
        <v>29</v>
      </c>
      <c r="K9" s="56">
        <f>K13+K20</f>
        <v>254.70000000000002</v>
      </c>
      <c r="L9" s="56">
        <f aca="true" t="shared" si="1" ref="L9:Q10">L13+L20</f>
        <v>6390</v>
      </c>
      <c r="M9" s="76">
        <f t="shared" si="1"/>
        <v>4945</v>
      </c>
      <c r="N9" s="56">
        <f t="shared" si="1"/>
        <v>76</v>
      </c>
      <c r="O9" s="56">
        <f t="shared" si="1"/>
        <v>666</v>
      </c>
      <c r="P9" s="56">
        <f t="shared" si="1"/>
        <v>499</v>
      </c>
      <c r="Q9" s="56">
        <f t="shared" si="1"/>
        <v>3704</v>
      </c>
      <c r="R9" s="75"/>
      <c r="S9" s="76" t="s">
        <v>29</v>
      </c>
      <c r="T9" s="56">
        <f>T13+T20</f>
        <v>305.09999999999997</v>
      </c>
      <c r="U9" s="56">
        <f aca="true" t="shared" si="2" ref="U9:Z10">U13+U20</f>
        <v>15120</v>
      </c>
      <c r="V9" s="76">
        <f t="shared" si="2"/>
        <v>13585</v>
      </c>
      <c r="W9" s="56">
        <f t="shared" si="2"/>
        <v>672</v>
      </c>
      <c r="X9" s="56">
        <f t="shared" si="2"/>
        <v>1563</v>
      </c>
      <c r="Y9" s="56">
        <f t="shared" si="2"/>
        <v>703</v>
      </c>
      <c r="Z9" s="56">
        <f t="shared" si="2"/>
        <v>10647</v>
      </c>
      <c r="AA9" s="75"/>
      <c r="AB9" s="76" t="s">
        <v>29</v>
      </c>
      <c r="AC9" s="56">
        <f>AC13+AC20</f>
        <v>10.9</v>
      </c>
      <c r="AD9" s="56">
        <f aca="true" t="shared" si="3" ref="AD9:AI10">AD13+AD20</f>
        <v>690</v>
      </c>
      <c r="AE9" s="76">
        <f t="shared" si="3"/>
        <v>588</v>
      </c>
      <c r="AF9" s="56">
        <f t="shared" si="3"/>
        <v>39</v>
      </c>
      <c r="AG9" s="56">
        <f t="shared" si="3"/>
        <v>132</v>
      </c>
      <c r="AH9" s="56">
        <f t="shared" si="3"/>
        <v>15</v>
      </c>
      <c r="AI9" s="56">
        <f t="shared" si="3"/>
        <v>402</v>
      </c>
      <c r="AJ9" s="75"/>
      <c r="AK9" s="56" t="s">
        <v>22</v>
      </c>
      <c r="AL9" s="56">
        <f>AL13+AL20</f>
        <v>0</v>
      </c>
      <c r="AM9" s="56">
        <f aca="true" t="shared" si="4" ref="AM9:AR10">AM13+AM20</f>
        <v>0</v>
      </c>
      <c r="AN9" s="76">
        <f t="shared" si="4"/>
        <v>0</v>
      </c>
      <c r="AO9" s="56">
        <f t="shared" si="4"/>
        <v>0</v>
      </c>
      <c r="AP9" s="56">
        <f t="shared" si="4"/>
        <v>0</v>
      </c>
      <c r="AQ9" s="56">
        <f t="shared" si="4"/>
        <v>0</v>
      </c>
      <c r="AR9" s="56">
        <f t="shared" si="4"/>
        <v>0</v>
      </c>
      <c r="AS9" s="75"/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97" customFormat="1" ht="15" customHeight="1">
      <c r="A10" s="77" t="s">
        <v>30</v>
      </c>
      <c r="B10" s="56">
        <f>+K10+T10+AL10</f>
        <v>0</v>
      </c>
      <c r="C10" s="56">
        <f>L10+U10+AM10</f>
        <v>0</v>
      </c>
      <c r="D10" s="56">
        <f>+M10+V10+AN10</f>
        <v>0</v>
      </c>
      <c r="E10" s="56">
        <f>+N10+W10+AO10</f>
        <v>0</v>
      </c>
      <c r="F10" s="56">
        <f>+O10+X10+AP10</f>
        <v>0</v>
      </c>
      <c r="G10" s="56">
        <f>+P10+Y10+AQ10</f>
        <v>0</v>
      </c>
      <c r="H10" s="56">
        <f>+Q10+Z10+AR10</f>
        <v>0</v>
      </c>
      <c r="I10" s="75"/>
      <c r="J10" s="77" t="s">
        <v>30</v>
      </c>
      <c r="K10" s="106">
        <f>K14+K21</f>
        <v>0</v>
      </c>
      <c r="L10" s="56">
        <f t="shared" si="1"/>
        <v>0</v>
      </c>
      <c r="M10" s="7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75"/>
      <c r="S10" s="77" t="s">
        <v>30</v>
      </c>
      <c r="T10" s="56">
        <f>T14+T21</f>
        <v>0</v>
      </c>
      <c r="U10" s="56">
        <f t="shared" si="2"/>
        <v>0</v>
      </c>
      <c r="V10" s="76">
        <f t="shared" si="2"/>
        <v>0</v>
      </c>
      <c r="W10" s="56">
        <f t="shared" si="2"/>
        <v>0</v>
      </c>
      <c r="X10" s="56">
        <f t="shared" si="2"/>
        <v>0</v>
      </c>
      <c r="Y10" s="56">
        <f t="shared" si="2"/>
        <v>0</v>
      </c>
      <c r="Z10" s="56">
        <f t="shared" si="2"/>
        <v>0</v>
      </c>
      <c r="AA10" s="75"/>
      <c r="AB10" s="77" t="s">
        <v>30</v>
      </c>
      <c r="AC10" s="106">
        <f>AC14+AC21</f>
        <v>0</v>
      </c>
      <c r="AD10" s="56">
        <f t="shared" si="3"/>
        <v>0</v>
      </c>
      <c r="AE10" s="76">
        <f t="shared" si="3"/>
        <v>0</v>
      </c>
      <c r="AF10" s="56">
        <f t="shared" si="3"/>
        <v>0</v>
      </c>
      <c r="AG10" s="56">
        <f t="shared" si="3"/>
        <v>0</v>
      </c>
      <c r="AH10" s="56">
        <f t="shared" si="3"/>
        <v>0</v>
      </c>
      <c r="AI10" s="56">
        <f t="shared" si="3"/>
        <v>0</v>
      </c>
      <c r="AJ10" s="75"/>
      <c r="AK10" s="77" t="s">
        <v>30</v>
      </c>
      <c r="AL10" s="56">
        <f>AL14+AL21</f>
        <v>0</v>
      </c>
      <c r="AM10" s="56">
        <f>AM14+AM21</f>
        <v>0</v>
      </c>
      <c r="AN10" s="76">
        <f t="shared" si="4"/>
        <v>0</v>
      </c>
      <c r="AO10" s="56">
        <f t="shared" si="4"/>
        <v>0</v>
      </c>
      <c r="AP10" s="56">
        <f t="shared" si="4"/>
        <v>0</v>
      </c>
      <c r="AQ10" s="56">
        <f t="shared" si="4"/>
        <v>0</v>
      </c>
      <c r="AR10" s="56">
        <f t="shared" si="4"/>
        <v>0</v>
      </c>
      <c r="AS10" s="75"/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 t="e">
        <f>AL10/AL9</f>
        <v>#DIV/0!</v>
      </c>
      <c r="AM11" s="107" t="e">
        <f aca="true" t="shared" si="10" ref="AM11:AR11">AM10/AM9</f>
        <v>#DIV/0!</v>
      </c>
      <c r="AN11" s="107" t="e">
        <f t="shared" si="10"/>
        <v>#DIV/0!</v>
      </c>
      <c r="AO11" s="107" t="e">
        <f t="shared" si="10"/>
        <v>#DIV/0!</v>
      </c>
      <c r="AP11" s="107" t="e">
        <f t="shared" si="10"/>
        <v>#DIV/0!</v>
      </c>
      <c r="AQ11" s="107" t="e">
        <f t="shared" si="10"/>
        <v>#DIV/0!</v>
      </c>
      <c r="AR11" s="107" t="e">
        <f t="shared" si="10"/>
        <v>#DIV/0!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29" customFormat="1" ht="15" customHeight="1">
      <c r="A12" s="199" t="s">
        <v>1</v>
      </c>
      <c r="B12" s="200"/>
      <c r="C12" s="200"/>
      <c r="D12" s="200"/>
      <c r="E12" s="200"/>
      <c r="F12" s="200"/>
      <c r="G12" s="200"/>
      <c r="H12" s="201"/>
      <c r="I12" s="112"/>
      <c r="J12" s="199" t="s">
        <v>1</v>
      </c>
      <c r="K12" s="200"/>
      <c r="L12" s="200"/>
      <c r="M12" s="200"/>
      <c r="N12" s="200"/>
      <c r="O12" s="200"/>
      <c r="P12" s="200"/>
      <c r="Q12" s="201"/>
      <c r="R12" s="112"/>
      <c r="S12" s="237" t="s">
        <v>1</v>
      </c>
      <c r="T12" s="238"/>
      <c r="U12" s="238"/>
      <c r="V12" s="238"/>
      <c r="W12" s="238"/>
      <c r="X12" s="238"/>
      <c r="Y12" s="238"/>
      <c r="Z12" s="239"/>
      <c r="AA12" s="112"/>
      <c r="AB12" s="199" t="s">
        <v>1</v>
      </c>
      <c r="AC12" s="200"/>
      <c r="AD12" s="200"/>
      <c r="AE12" s="200"/>
      <c r="AF12" s="200"/>
      <c r="AG12" s="200"/>
      <c r="AH12" s="200"/>
      <c r="AI12" s="201"/>
      <c r="AJ12" s="112"/>
      <c r="AK12" s="199" t="s">
        <v>1</v>
      </c>
      <c r="AL12" s="200"/>
      <c r="AM12" s="200"/>
      <c r="AN12" s="200"/>
      <c r="AO12" s="200"/>
      <c r="AP12" s="200"/>
      <c r="AQ12" s="200"/>
      <c r="AR12" s="201"/>
      <c r="AS12" s="11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29" customFormat="1" ht="15" customHeight="1">
      <c r="A13" s="111" t="s">
        <v>22</v>
      </c>
      <c r="B13" s="130">
        <f>K13+T13+AL13+AU13</f>
        <v>16.1</v>
      </c>
      <c r="C13" s="130">
        <f>L13+U13+AM13+AV13</f>
        <v>600</v>
      </c>
      <c r="D13" s="130">
        <f>M13+V13+AN13</f>
        <v>464</v>
      </c>
      <c r="E13" s="130">
        <f aca="true" t="shared" si="12" ref="E13:H14">N13+W13+AO13+AX13</f>
        <v>38</v>
      </c>
      <c r="F13" s="130">
        <f t="shared" si="12"/>
        <v>231</v>
      </c>
      <c r="G13" s="130">
        <f t="shared" si="12"/>
        <v>25</v>
      </c>
      <c r="H13" s="130">
        <f t="shared" si="12"/>
        <v>170</v>
      </c>
      <c r="I13" s="112"/>
      <c r="J13" s="111" t="s">
        <v>29</v>
      </c>
      <c r="K13" s="115">
        <v>16.1</v>
      </c>
      <c r="L13" s="115">
        <v>600</v>
      </c>
      <c r="M13" s="111">
        <f>N13+O13+P13+Q13</f>
        <v>464</v>
      </c>
      <c r="N13" s="115">
        <v>38</v>
      </c>
      <c r="O13" s="115">
        <v>231</v>
      </c>
      <c r="P13" s="115">
        <v>25</v>
      </c>
      <c r="Q13" s="115">
        <v>170</v>
      </c>
      <c r="R13" s="112"/>
      <c r="S13" s="111" t="s">
        <v>29</v>
      </c>
      <c r="T13" s="130"/>
      <c r="U13" s="130"/>
      <c r="V13" s="111">
        <f>W13+X13+Y13+Z13</f>
        <v>0</v>
      </c>
      <c r="W13" s="130"/>
      <c r="X13" s="130"/>
      <c r="Y13" s="130"/>
      <c r="Z13" s="130"/>
      <c r="AA13" s="112"/>
      <c r="AB13" s="111" t="s">
        <v>29</v>
      </c>
      <c r="AC13" s="130"/>
      <c r="AD13" s="130"/>
      <c r="AE13" s="111">
        <f>SUM(AF13:AI13)</f>
        <v>0</v>
      </c>
      <c r="AF13" s="130"/>
      <c r="AG13" s="130"/>
      <c r="AH13" s="130"/>
      <c r="AI13" s="130"/>
      <c r="AJ13" s="112"/>
      <c r="AK13" s="111" t="s">
        <v>29</v>
      </c>
      <c r="AL13" s="117"/>
      <c r="AM13" s="115"/>
      <c r="AN13" s="111">
        <f>AO13+AP13+AQ13+AR13</f>
        <v>0</v>
      </c>
      <c r="AO13" s="115"/>
      <c r="AP13" s="115"/>
      <c r="AQ13" s="115"/>
      <c r="AR13" s="115"/>
      <c r="AS13" s="112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32" customFormat="1" ht="15" customHeight="1">
      <c r="A14" s="114" t="s">
        <v>30</v>
      </c>
      <c r="B14" s="130">
        <f>K14+T14+AL14+AU14</f>
        <v>0</v>
      </c>
      <c r="C14" s="130">
        <f>L14+U14+AM14+AV14</f>
        <v>0</v>
      </c>
      <c r="D14" s="114">
        <f>M14+V14+AN14</f>
        <v>0</v>
      </c>
      <c r="E14" s="130">
        <f t="shared" si="12"/>
        <v>0</v>
      </c>
      <c r="F14" s="130">
        <f t="shared" si="12"/>
        <v>0</v>
      </c>
      <c r="G14" s="130">
        <f t="shared" si="12"/>
        <v>0</v>
      </c>
      <c r="H14" s="130">
        <f t="shared" si="12"/>
        <v>0</v>
      </c>
      <c r="I14" s="119"/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S14" s="119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99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99" t="s">
        <v>2</v>
      </c>
      <c r="T15" s="169" t="e">
        <f>+T14/T13</f>
        <v>#DIV/0!</v>
      </c>
      <c r="U15" s="169" t="e">
        <f aca="true" t="shared" si="15" ref="U15:Z15">+U14/U13</f>
        <v>#DIV/0!</v>
      </c>
      <c r="V15" s="169" t="e">
        <f t="shared" si="15"/>
        <v>#DIV/0!</v>
      </c>
      <c r="W15" s="169" t="e">
        <f t="shared" si="15"/>
        <v>#DIV/0!</v>
      </c>
      <c r="X15" s="169" t="e">
        <f t="shared" si="15"/>
        <v>#DIV/0!</v>
      </c>
      <c r="Y15" s="169" t="e">
        <f t="shared" si="15"/>
        <v>#DIV/0!</v>
      </c>
      <c r="Z15" s="169" t="e">
        <f t="shared" si="15"/>
        <v>#DIV/0!</v>
      </c>
      <c r="AB15" s="99" t="s">
        <v>2</v>
      </c>
      <c r="AC15" s="169" t="e">
        <f>+AC14/AC13</f>
        <v>#DIV/0!</v>
      </c>
      <c r="AD15" s="169" t="e">
        <f aca="true" t="shared" si="16" ref="AD15:AI15">+AD14/AD13</f>
        <v>#DIV/0!</v>
      </c>
      <c r="AE15" s="169" t="e">
        <f t="shared" si="16"/>
        <v>#DIV/0!</v>
      </c>
      <c r="AF15" s="169" t="e">
        <f t="shared" si="16"/>
        <v>#DIV/0!</v>
      </c>
      <c r="AG15" s="169" t="e">
        <f t="shared" si="16"/>
        <v>#DIV/0!</v>
      </c>
      <c r="AH15" s="169" t="e">
        <f t="shared" si="16"/>
        <v>#DIV/0!</v>
      </c>
      <c r="AI15" s="169" t="e">
        <f t="shared" si="16"/>
        <v>#DIV/0!</v>
      </c>
      <c r="AK15" s="99" t="s">
        <v>2</v>
      </c>
      <c r="AL15" s="169" t="e">
        <f>+AL14/AL13</f>
        <v>#DIV/0!</v>
      </c>
      <c r="AM15" s="169" t="e">
        <f aca="true" t="shared" si="17" ref="AM15:AR15">+AM14/AM13</f>
        <v>#DIV/0!</v>
      </c>
      <c r="AN15" s="169" t="e">
        <f t="shared" si="17"/>
        <v>#DIV/0!</v>
      </c>
      <c r="AO15" s="169" t="e">
        <f t="shared" si="17"/>
        <v>#DIV/0!</v>
      </c>
      <c r="AP15" s="169" t="e">
        <f t="shared" si="17"/>
        <v>#DIV/0!</v>
      </c>
      <c r="AQ15" s="169" t="e">
        <f t="shared" si="17"/>
        <v>#DIV/0!</v>
      </c>
      <c r="AR15" s="169" t="e">
        <f t="shared" si="17"/>
        <v>#DIV/0!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98" customFormat="1" ht="15" customHeight="1">
      <c r="A16" s="99" t="s">
        <v>3</v>
      </c>
      <c r="B16" s="99">
        <f aca="true" t="shared" si="19" ref="B16:C18">K16+T16+AL16+AU16</f>
        <v>0</v>
      </c>
      <c r="C16" s="99">
        <f t="shared" si="19"/>
        <v>0</v>
      </c>
      <c r="D16" s="99">
        <f>M16+V16+AN16</f>
        <v>0</v>
      </c>
      <c r="E16" s="99">
        <f aca="true" t="shared" si="20" ref="E16:H18">N16+W16+AO16+AX16</f>
        <v>0</v>
      </c>
      <c r="F16" s="99">
        <f t="shared" si="20"/>
        <v>0</v>
      </c>
      <c r="G16" s="99">
        <f t="shared" si="20"/>
        <v>0</v>
      </c>
      <c r="H16" s="99">
        <f t="shared" si="20"/>
        <v>0</v>
      </c>
      <c r="I16" s="79"/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S16" s="79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98" customFormat="1" ht="15" customHeight="1">
      <c r="A17" s="99" t="s">
        <v>4</v>
      </c>
      <c r="B17" s="100">
        <f t="shared" si="19"/>
        <v>0</v>
      </c>
      <c r="C17" s="100">
        <f t="shared" si="19"/>
        <v>0</v>
      </c>
      <c r="D17" s="99">
        <f>M17+V17+AN17</f>
        <v>0</v>
      </c>
      <c r="E17" s="100">
        <f t="shared" si="20"/>
        <v>0</v>
      </c>
      <c r="F17" s="100">
        <f t="shared" si="20"/>
        <v>0</v>
      </c>
      <c r="G17" s="100">
        <f t="shared" si="20"/>
        <v>0</v>
      </c>
      <c r="H17" s="100">
        <f t="shared" si="20"/>
        <v>0</v>
      </c>
      <c r="I17" s="79"/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S17" s="79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98" customFormat="1" ht="15" customHeight="1">
      <c r="A18" s="99" t="s">
        <v>5</v>
      </c>
      <c r="B18" s="99">
        <f t="shared" si="19"/>
        <v>0</v>
      </c>
      <c r="C18" s="99">
        <f t="shared" si="19"/>
        <v>0</v>
      </c>
      <c r="D18" s="99">
        <f>M18+V18+AN18</f>
        <v>0</v>
      </c>
      <c r="E18" s="99">
        <f t="shared" si="20"/>
        <v>0</v>
      </c>
      <c r="F18" s="99">
        <f t="shared" si="20"/>
        <v>0</v>
      </c>
      <c r="G18" s="99">
        <f t="shared" si="20"/>
        <v>0</v>
      </c>
      <c r="H18" s="99">
        <f t="shared" si="20"/>
        <v>0</v>
      </c>
      <c r="I18" s="79"/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S18" s="79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29" customFormat="1" ht="15" customHeight="1">
      <c r="A19" s="199" t="s">
        <v>6</v>
      </c>
      <c r="B19" s="200"/>
      <c r="C19" s="200"/>
      <c r="D19" s="200"/>
      <c r="E19" s="200"/>
      <c r="F19" s="200"/>
      <c r="G19" s="200"/>
      <c r="H19" s="201"/>
      <c r="I19" s="112"/>
      <c r="J19" s="199" t="s">
        <v>6</v>
      </c>
      <c r="K19" s="200"/>
      <c r="L19" s="200"/>
      <c r="M19" s="200"/>
      <c r="N19" s="200"/>
      <c r="O19" s="200"/>
      <c r="P19" s="200"/>
      <c r="Q19" s="201"/>
      <c r="R19" s="112"/>
      <c r="S19" s="199" t="s">
        <v>6</v>
      </c>
      <c r="T19" s="200"/>
      <c r="U19" s="200"/>
      <c r="V19" s="200"/>
      <c r="W19" s="200"/>
      <c r="X19" s="200"/>
      <c r="Y19" s="200"/>
      <c r="Z19" s="201"/>
      <c r="AA19" s="112"/>
      <c r="AB19" s="199" t="s">
        <v>6</v>
      </c>
      <c r="AC19" s="200"/>
      <c r="AD19" s="200"/>
      <c r="AE19" s="200"/>
      <c r="AF19" s="200"/>
      <c r="AG19" s="200"/>
      <c r="AH19" s="200"/>
      <c r="AI19" s="201"/>
      <c r="AJ19" s="112"/>
      <c r="AK19" s="199" t="s">
        <v>6</v>
      </c>
      <c r="AL19" s="200"/>
      <c r="AM19" s="200"/>
      <c r="AN19" s="200"/>
      <c r="AO19" s="200"/>
      <c r="AP19" s="200"/>
      <c r="AQ19" s="200"/>
      <c r="AR19" s="201"/>
      <c r="AS19" s="11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29" customFormat="1" ht="15" customHeight="1">
      <c r="A20" s="111" t="s">
        <v>29</v>
      </c>
      <c r="B20" s="130">
        <f aca="true" t="shared" si="21" ref="B20:H21">K20+T20+AL20</f>
        <v>543.7</v>
      </c>
      <c r="C20" s="130">
        <f t="shared" si="21"/>
        <v>20910</v>
      </c>
      <c r="D20" s="130">
        <f t="shared" si="21"/>
        <v>18066</v>
      </c>
      <c r="E20" s="130">
        <f t="shared" si="21"/>
        <v>710</v>
      </c>
      <c r="F20" s="130">
        <f t="shared" si="21"/>
        <v>1998</v>
      </c>
      <c r="G20" s="130">
        <f t="shared" si="21"/>
        <v>1177</v>
      </c>
      <c r="H20" s="130">
        <f t="shared" si="21"/>
        <v>14181</v>
      </c>
      <c r="I20" s="112"/>
      <c r="J20" s="111" t="s">
        <v>29</v>
      </c>
      <c r="K20" s="114">
        <f aca="true" t="shared" si="22" ref="K20:Q21">K23+K26+K29+K32+K35+K38</f>
        <v>238.60000000000002</v>
      </c>
      <c r="L20" s="114">
        <f t="shared" si="22"/>
        <v>5790</v>
      </c>
      <c r="M20" s="114">
        <f t="shared" si="22"/>
        <v>4481</v>
      </c>
      <c r="N20" s="114">
        <f t="shared" si="22"/>
        <v>38</v>
      </c>
      <c r="O20" s="114">
        <f t="shared" si="22"/>
        <v>435</v>
      </c>
      <c r="P20" s="114">
        <f t="shared" si="22"/>
        <v>474</v>
      </c>
      <c r="Q20" s="114">
        <f t="shared" si="22"/>
        <v>3534</v>
      </c>
      <c r="R20" s="112"/>
      <c r="S20" s="111" t="s">
        <v>29</v>
      </c>
      <c r="T20" s="114">
        <f>T23+T26+T29+T32+T35+T38</f>
        <v>305.09999999999997</v>
      </c>
      <c r="U20" s="114">
        <f aca="true" t="shared" si="23" ref="U20:Z21">U23+U26+U29+U32+U35+U38</f>
        <v>15120</v>
      </c>
      <c r="V20" s="114">
        <f t="shared" si="23"/>
        <v>13585</v>
      </c>
      <c r="W20" s="114">
        <f t="shared" si="23"/>
        <v>672</v>
      </c>
      <c r="X20" s="114">
        <f t="shared" si="23"/>
        <v>1563</v>
      </c>
      <c r="Y20" s="114">
        <f t="shared" si="23"/>
        <v>703</v>
      </c>
      <c r="Z20" s="114">
        <f t="shared" si="23"/>
        <v>10647</v>
      </c>
      <c r="AA20" s="112"/>
      <c r="AB20" s="111" t="s">
        <v>29</v>
      </c>
      <c r="AC20" s="120">
        <f>AC23+AC26+AC29+AC32+AC35+AC38</f>
        <v>10.9</v>
      </c>
      <c r="AD20" s="114">
        <f aca="true" t="shared" si="24" ref="AD20:AI21">AD23+AD26+AD29+AD32+AD35+AD38</f>
        <v>690</v>
      </c>
      <c r="AE20" s="114">
        <f t="shared" si="24"/>
        <v>588</v>
      </c>
      <c r="AF20" s="114">
        <f t="shared" si="24"/>
        <v>39</v>
      </c>
      <c r="AG20" s="114">
        <f t="shared" si="24"/>
        <v>132</v>
      </c>
      <c r="AH20" s="114">
        <f t="shared" si="24"/>
        <v>15</v>
      </c>
      <c r="AI20" s="114">
        <f t="shared" si="24"/>
        <v>402</v>
      </c>
      <c r="AJ20" s="112"/>
      <c r="AK20" s="111" t="s">
        <v>29</v>
      </c>
      <c r="AL20" s="120">
        <f aca="true" t="shared" si="25" ref="AL20:AR21">AL23+AL26+AL29+AL32+AL35+AL38</f>
        <v>0</v>
      </c>
      <c r="AM20" s="114">
        <f t="shared" si="25"/>
        <v>0</v>
      </c>
      <c r="AN20" s="114">
        <f t="shared" si="25"/>
        <v>0</v>
      </c>
      <c r="AO20" s="114">
        <f t="shared" si="25"/>
        <v>0</v>
      </c>
      <c r="AP20" s="114">
        <f t="shared" si="25"/>
        <v>0</v>
      </c>
      <c r="AQ20" s="114">
        <f t="shared" si="25"/>
        <v>0</v>
      </c>
      <c r="AR20" s="114">
        <f t="shared" si="25"/>
        <v>0</v>
      </c>
      <c r="AS20" s="112"/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32" customFormat="1" ht="15" customHeight="1">
      <c r="A21" s="114" t="s">
        <v>30</v>
      </c>
      <c r="B21" s="114">
        <f t="shared" si="21"/>
        <v>0</v>
      </c>
      <c r="C21" s="114">
        <f t="shared" si="21"/>
        <v>0</v>
      </c>
      <c r="D21" s="114">
        <f t="shared" si="21"/>
        <v>0</v>
      </c>
      <c r="E21" s="114">
        <f t="shared" si="21"/>
        <v>0</v>
      </c>
      <c r="F21" s="114">
        <f t="shared" si="21"/>
        <v>0</v>
      </c>
      <c r="G21" s="114">
        <f t="shared" si="21"/>
        <v>0</v>
      </c>
      <c r="H21" s="114">
        <f t="shared" si="21"/>
        <v>0</v>
      </c>
      <c r="I21" s="119"/>
      <c r="J21" s="114" t="s">
        <v>30</v>
      </c>
      <c r="K21" s="114">
        <f t="shared" si="22"/>
        <v>0</v>
      </c>
      <c r="L21" s="114">
        <f t="shared" si="22"/>
        <v>0</v>
      </c>
      <c r="M21" s="114">
        <f t="shared" si="22"/>
        <v>0</v>
      </c>
      <c r="N21" s="114">
        <f t="shared" si="22"/>
        <v>0</v>
      </c>
      <c r="O21" s="114">
        <f t="shared" si="22"/>
        <v>0</v>
      </c>
      <c r="P21" s="114">
        <f t="shared" si="22"/>
        <v>0</v>
      </c>
      <c r="Q21" s="114">
        <f t="shared" si="22"/>
        <v>0</v>
      </c>
      <c r="R21" s="119"/>
      <c r="S21" s="114" t="s">
        <v>30</v>
      </c>
      <c r="T21" s="114">
        <f>T24+T27+T30+T33+T36+T39</f>
        <v>0</v>
      </c>
      <c r="U21" s="114">
        <f t="shared" si="23"/>
        <v>0</v>
      </c>
      <c r="V21" s="114">
        <f t="shared" si="23"/>
        <v>0</v>
      </c>
      <c r="W21" s="114">
        <f t="shared" si="23"/>
        <v>0</v>
      </c>
      <c r="X21" s="114">
        <f t="shared" si="23"/>
        <v>0</v>
      </c>
      <c r="Y21" s="114">
        <f t="shared" si="23"/>
        <v>0</v>
      </c>
      <c r="Z21" s="114">
        <f t="shared" si="23"/>
        <v>0</v>
      </c>
      <c r="AA21" s="119"/>
      <c r="AB21" s="114" t="s">
        <v>30</v>
      </c>
      <c r="AC21" s="120">
        <f>AC24+AC27+AC30+AC33+AC36+AC39</f>
        <v>0</v>
      </c>
      <c r="AD21" s="114">
        <f t="shared" si="24"/>
        <v>0</v>
      </c>
      <c r="AE21" s="114">
        <f t="shared" si="24"/>
        <v>0</v>
      </c>
      <c r="AF21" s="114">
        <f t="shared" si="24"/>
        <v>0</v>
      </c>
      <c r="AG21" s="114">
        <f t="shared" si="24"/>
        <v>0</v>
      </c>
      <c r="AH21" s="114">
        <f t="shared" si="24"/>
        <v>0</v>
      </c>
      <c r="AI21" s="114">
        <f t="shared" si="24"/>
        <v>0</v>
      </c>
      <c r="AJ21" s="119"/>
      <c r="AK21" s="114" t="s">
        <v>30</v>
      </c>
      <c r="AL21" s="120">
        <f t="shared" si="25"/>
        <v>0</v>
      </c>
      <c r="AM21" s="114">
        <f t="shared" si="25"/>
        <v>0</v>
      </c>
      <c r="AN21" s="114">
        <f t="shared" si="25"/>
        <v>0</v>
      </c>
      <c r="AO21" s="114">
        <f t="shared" si="25"/>
        <v>0</v>
      </c>
      <c r="AP21" s="114">
        <f t="shared" si="25"/>
        <v>0</v>
      </c>
      <c r="AQ21" s="114">
        <f t="shared" si="25"/>
        <v>0</v>
      </c>
      <c r="AR21" s="114">
        <f t="shared" si="25"/>
        <v>0</v>
      </c>
      <c r="AS21" s="119"/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2</v>
      </c>
      <c r="K22" s="145">
        <f>K21/K20</f>
        <v>0</v>
      </c>
      <c r="L22" s="145">
        <f aca="true" t="shared" si="28" ref="L22:Q22">L21/L20</f>
        <v>0</v>
      </c>
      <c r="M22" s="145">
        <f t="shared" si="28"/>
        <v>0</v>
      </c>
      <c r="N22" s="145">
        <f t="shared" si="28"/>
        <v>0</v>
      </c>
      <c r="O22" s="145">
        <f t="shared" si="28"/>
        <v>0</v>
      </c>
      <c r="P22" s="145">
        <f t="shared" si="28"/>
        <v>0</v>
      </c>
      <c r="Q22" s="145">
        <f t="shared" si="28"/>
        <v>0</v>
      </c>
      <c r="S22" s="80" t="s">
        <v>2</v>
      </c>
      <c r="T22" s="145">
        <f>T21/T20</f>
        <v>0</v>
      </c>
      <c r="U22" s="145">
        <f aca="true" t="shared" si="29" ref="U22:Z22">U21/U20</f>
        <v>0</v>
      </c>
      <c r="V22" s="145">
        <f t="shared" si="29"/>
        <v>0</v>
      </c>
      <c r="W22" s="145">
        <f t="shared" si="29"/>
        <v>0</v>
      </c>
      <c r="X22" s="145">
        <f t="shared" si="29"/>
        <v>0</v>
      </c>
      <c r="Y22" s="145">
        <f t="shared" si="29"/>
        <v>0</v>
      </c>
      <c r="Z22" s="145">
        <f t="shared" si="29"/>
        <v>0</v>
      </c>
      <c r="AB22" s="80" t="s">
        <v>2</v>
      </c>
      <c r="AC22" s="145">
        <f>AC21/AC20</f>
        <v>0</v>
      </c>
      <c r="AD22" s="145">
        <f aca="true" t="shared" si="30" ref="AD22:AI22">AD21/AD20</f>
        <v>0</v>
      </c>
      <c r="AE22" s="145">
        <f t="shared" si="30"/>
        <v>0</v>
      </c>
      <c r="AF22" s="145">
        <f t="shared" si="30"/>
        <v>0</v>
      </c>
      <c r="AG22" s="145">
        <f t="shared" si="30"/>
        <v>0</v>
      </c>
      <c r="AH22" s="145">
        <f t="shared" si="30"/>
        <v>0</v>
      </c>
      <c r="AI22" s="145">
        <f t="shared" si="30"/>
        <v>0</v>
      </c>
      <c r="AK22" s="80" t="s">
        <v>2</v>
      </c>
      <c r="AL22" s="145" t="e">
        <f>AL21/AL20</f>
        <v>#DIV/0!</v>
      </c>
      <c r="AM22" s="145" t="e">
        <f aca="true" t="shared" si="31" ref="AM22:AR22">AM21/AM20</f>
        <v>#DIV/0!</v>
      </c>
      <c r="AN22" s="145" t="e">
        <f t="shared" si="31"/>
        <v>#DIV/0!</v>
      </c>
      <c r="AO22" s="145" t="e">
        <f t="shared" si="31"/>
        <v>#DIV/0!</v>
      </c>
      <c r="AP22" s="145" t="e">
        <f t="shared" si="31"/>
        <v>#DIV/0!</v>
      </c>
      <c r="AQ22" s="145" t="e">
        <f t="shared" si="31"/>
        <v>#DIV/0!</v>
      </c>
      <c r="AR22" s="145" t="e">
        <f t="shared" si="31"/>
        <v>#DIV/0!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98" customFormat="1" ht="15" customHeight="1">
      <c r="A23" s="99" t="s">
        <v>23</v>
      </c>
      <c r="B23" s="99">
        <f>K23+T23+AL23+AU23</f>
        <v>18.3</v>
      </c>
      <c r="C23" s="99">
        <f>L23+U23+AM23+AV23</f>
        <v>600</v>
      </c>
      <c r="D23" s="99">
        <f>M23+V23+AN23</f>
        <v>498</v>
      </c>
      <c r="E23" s="99">
        <f aca="true" t="shared" si="33" ref="E23:H24">N23+W23+AO23+AX23</f>
        <v>71</v>
      </c>
      <c r="F23" s="99">
        <f t="shared" si="33"/>
        <v>105</v>
      </c>
      <c r="G23" s="99">
        <f t="shared" si="33"/>
        <v>18</v>
      </c>
      <c r="H23" s="99">
        <f t="shared" si="33"/>
        <v>304</v>
      </c>
      <c r="I23" s="79"/>
      <c r="J23" s="99" t="s">
        <v>23</v>
      </c>
      <c r="K23" s="91">
        <v>11.8</v>
      </c>
      <c r="L23" s="91">
        <v>160</v>
      </c>
      <c r="M23" s="80">
        <f>N23+O23+P23+Q23</f>
        <v>134</v>
      </c>
      <c r="N23" s="91">
        <v>2</v>
      </c>
      <c r="O23" s="91">
        <v>17</v>
      </c>
      <c r="P23" s="91">
        <v>14</v>
      </c>
      <c r="Q23" s="91">
        <v>101</v>
      </c>
      <c r="R23" s="79"/>
      <c r="S23" s="99" t="s">
        <v>23</v>
      </c>
      <c r="T23" s="92">
        <v>6.5</v>
      </c>
      <c r="U23" s="91">
        <v>440</v>
      </c>
      <c r="V23" s="80">
        <f>W23+X23+Y23+Z23</f>
        <v>364</v>
      </c>
      <c r="W23" s="91">
        <v>69</v>
      </c>
      <c r="X23" s="91">
        <v>88</v>
      </c>
      <c r="Y23" s="91">
        <v>4</v>
      </c>
      <c r="Z23" s="91">
        <v>203</v>
      </c>
      <c r="AA23" s="79"/>
      <c r="AB23" s="99" t="s">
        <v>23</v>
      </c>
      <c r="AC23" s="99"/>
      <c r="AD23" s="99"/>
      <c r="AE23" s="80">
        <f>AF23+AG23+AH23+AI23</f>
        <v>0</v>
      </c>
      <c r="AF23" s="99"/>
      <c r="AG23" s="99"/>
      <c r="AH23" s="99"/>
      <c r="AI23" s="99"/>
      <c r="AJ23" s="79"/>
      <c r="AK23" s="99" t="s">
        <v>23</v>
      </c>
      <c r="AL23" s="92"/>
      <c r="AM23" s="91"/>
      <c r="AN23" s="80">
        <f>AO23+AP23+AQ23+AR23</f>
        <v>0</v>
      </c>
      <c r="AO23" s="91"/>
      <c r="AP23" s="91"/>
      <c r="AQ23" s="91"/>
      <c r="AR23" s="91"/>
      <c r="AS23" s="79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98" customFormat="1" ht="15" customHeight="1">
      <c r="A24" s="99" t="s">
        <v>32</v>
      </c>
      <c r="B24" s="99">
        <f>K24+T24+AL24+AU24</f>
        <v>0</v>
      </c>
      <c r="C24" s="99">
        <f>L24+U24+AM24+AV24</f>
        <v>0</v>
      </c>
      <c r="D24" s="99">
        <f>M24+V24+AN24</f>
        <v>0</v>
      </c>
      <c r="E24" s="99">
        <f t="shared" si="33"/>
        <v>0</v>
      </c>
      <c r="F24" s="99">
        <f t="shared" si="33"/>
        <v>0</v>
      </c>
      <c r="G24" s="99">
        <f t="shared" si="33"/>
        <v>0</v>
      </c>
      <c r="H24" s="99">
        <f t="shared" si="33"/>
        <v>0</v>
      </c>
      <c r="I24" s="79"/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S24" s="79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J25" s="99" t="s">
        <v>2</v>
      </c>
      <c r="K25" s="169">
        <f>+K24/K23</f>
        <v>0</v>
      </c>
      <c r="L25" s="169">
        <f aca="true" t="shared" si="35" ref="L25:Q25">+L24/L23</f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>
        <f t="shared" si="35"/>
        <v>0</v>
      </c>
      <c r="Q25" s="169">
        <f t="shared" si="35"/>
        <v>0</v>
      </c>
      <c r="S25" s="99" t="s">
        <v>2</v>
      </c>
      <c r="T25" s="169">
        <f>+T24/T23</f>
        <v>0</v>
      </c>
      <c r="U25" s="169">
        <f aca="true" t="shared" si="36" ref="U25:Z25">+U24/U23</f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B25" s="99" t="s">
        <v>2</v>
      </c>
      <c r="AC25" s="169" t="e">
        <f>+AC24/AC23</f>
        <v>#DIV/0!</v>
      </c>
      <c r="AD25" s="169" t="e">
        <f aca="true" t="shared" si="37" ref="AD25:AI25">+AD24/AD23</f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K25" s="99" t="s">
        <v>2</v>
      </c>
      <c r="AL25" s="169" t="e">
        <f>+AL24/AL23</f>
        <v>#DIV/0!</v>
      </c>
      <c r="AM25" s="169" t="e">
        <f aca="true" t="shared" si="38" ref="AM25:AR25">+AM24/AM23</f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98" customFormat="1" ht="15" customHeight="1">
      <c r="A26" s="99" t="s">
        <v>24</v>
      </c>
      <c r="B26" s="99">
        <f>K26+T26+AL26+AU26</f>
        <v>51.5</v>
      </c>
      <c r="C26" s="99">
        <f>L26+U26+AM26+AV26</f>
        <v>1400</v>
      </c>
      <c r="D26" s="99">
        <f>M26+V26+AN26</f>
        <v>1178</v>
      </c>
      <c r="E26" s="99">
        <f aca="true" t="shared" si="40" ref="E26:H27">N26+W26+AO26+AX26</f>
        <v>110</v>
      </c>
      <c r="F26" s="99">
        <f t="shared" si="40"/>
        <v>299</v>
      </c>
      <c r="G26" s="99">
        <f t="shared" si="40"/>
        <v>131</v>
      </c>
      <c r="H26" s="99">
        <f t="shared" si="40"/>
        <v>638</v>
      </c>
      <c r="I26" s="79"/>
      <c r="J26" s="99" t="s">
        <v>24</v>
      </c>
      <c r="K26" s="92">
        <v>39.4</v>
      </c>
      <c r="L26" s="91">
        <v>750</v>
      </c>
      <c r="M26" s="80">
        <f>N26+O26+P26+Q26</f>
        <v>639</v>
      </c>
      <c r="N26" s="91">
        <v>2</v>
      </c>
      <c r="O26" s="91">
        <v>198</v>
      </c>
      <c r="P26" s="91">
        <v>120</v>
      </c>
      <c r="Q26" s="91">
        <v>319</v>
      </c>
      <c r="R26" s="79"/>
      <c r="S26" s="99" t="s">
        <v>24</v>
      </c>
      <c r="T26" s="91">
        <v>12.1</v>
      </c>
      <c r="U26" s="91">
        <v>650</v>
      </c>
      <c r="V26" s="80">
        <f>W26+X26+Y26+Z26</f>
        <v>539</v>
      </c>
      <c r="W26" s="91">
        <v>108</v>
      </c>
      <c r="X26" s="91">
        <v>101</v>
      </c>
      <c r="Y26" s="91">
        <v>11</v>
      </c>
      <c r="Z26" s="91">
        <v>319</v>
      </c>
      <c r="AA26" s="79"/>
      <c r="AB26" s="99" t="s">
        <v>24</v>
      </c>
      <c r="AC26" s="99"/>
      <c r="AD26" s="100"/>
      <c r="AE26" s="80">
        <f>AF26+AG26+AH26+AI26</f>
        <v>0</v>
      </c>
      <c r="AF26" s="100"/>
      <c r="AG26" s="100"/>
      <c r="AH26" s="100"/>
      <c r="AI26" s="100"/>
      <c r="AJ26" s="79"/>
      <c r="AK26" s="99" t="s">
        <v>24</v>
      </c>
      <c r="AL26" s="92"/>
      <c r="AM26" s="91"/>
      <c r="AN26" s="80">
        <f>AO26+AP26+AQ26+AR26</f>
        <v>0</v>
      </c>
      <c r="AO26" s="91"/>
      <c r="AP26" s="91"/>
      <c r="AQ26" s="91"/>
      <c r="AR26" s="91"/>
      <c r="AS26" s="79"/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98" customFormat="1" ht="15" customHeight="1">
      <c r="A27" s="99" t="s">
        <v>33</v>
      </c>
      <c r="B27" s="99">
        <f>K27+T27+AL27+AU27</f>
        <v>0</v>
      </c>
      <c r="C27" s="99">
        <f>L27+U27+AM27+AV27</f>
        <v>0</v>
      </c>
      <c r="D27" s="99">
        <f>M27+V27+AN27</f>
        <v>0</v>
      </c>
      <c r="E27" s="99">
        <f t="shared" si="40"/>
        <v>0</v>
      </c>
      <c r="F27" s="99">
        <f t="shared" si="40"/>
        <v>0</v>
      </c>
      <c r="G27" s="99">
        <f t="shared" si="40"/>
        <v>0</v>
      </c>
      <c r="H27" s="99">
        <f t="shared" si="40"/>
        <v>0</v>
      </c>
      <c r="I27" s="79"/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S27" s="79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99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99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99" t="s">
        <v>2</v>
      </c>
      <c r="AC28" s="169" t="e">
        <f>+AC27/AC26</f>
        <v>#DIV/0!</v>
      </c>
      <c r="AD28" s="169" t="e">
        <f aca="true" t="shared" si="44" ref="AD28:AI28">+AD27/AD26</f>
        <v>#DIV/0!</v>
      </c>
      <c r="AE28" s="169" t="e">
        <f t="shared" si="44"/>
        <v>#DIV/0!</v>
      </c>
      <c r="AF28" s="169" t="e">
        <f t="shared" si="44"/>
        <v>#DIV/0!</v>
      </c>
      <c r="AG28" s="169" t="e">
        <f t="shared" si="44"/>
        <v>#DIV/0!</v>
      </c>
      <c r="AH28" s="169" t="e">
        <f t="shared" si="44"/>
        <v>#DIV/0!</v>
      </c>
      <c r="AI28" s="169" t="e">
        <f t="shared" si="44"/>
        <v>#DIV/0!</v>
      </c>
      <c r="AK28" s="99" t="s">
        <v>2</v>
      </c>
      <c r="AL28" s="169" t="e">
        <f>+AL27/AL26</f>
        <v>#DIV/0!</v>
      </c>
      <c r="AM28" s="169" t="e">
        <f aca="true" t="shared" si="45" ref="AM28:AR28">+AM27/AM26</f>
        <v>#DIV/0!</v>
      </c>
      <c r="AN28" s="169" t="e">
        <f t="shared" si="45"/>
        <v>#DIV/0!</v>
      </c>
      <c r="AO28" s="169" t="e">
        <f t="shared" si="45"/>
        <v>#DIV/0!</v>
      </c>
      <c r="AP28" s="169" t="e">
        <f t="shared" si="45"/>
        <v>#DIV/0!</v>
      </c>
      <c r="AQ28" s="169" t="e">
        <f t="shared" si="45"/>
        <v>#DIV/0!</v>
      </c>
      <c r="AR28" s="169" t="e">
        <f t="shared" si="45"/>
        <v>#DIV/0!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98" customFormat="1" ht="15" customHeight="1">
      <c r="A29" s="99" t="s">
        <v>25</v>
      </c>
      <c r="B29" s="99">
        <f>K29+T29+AL29+AU29</f>
        <v>264.7</v>
      </c>
      <c r="C29" s="99">
        <f>L29+U29+AM29+AV29</f>
        <v>8840</v>
      </c>
      <c r="D29" s="99">
        <f>M29+V29+AN29</f>
        <v>8154</v>
      </c>
      <c r="E29" s="99">
        <f aca="true" t="shared" si="47" ref="E29:H30">N29+W29+AO29+AX29</f>
        <v>258</v>
      </c>
      <c r="F29" s="99">
        <f t="shared" si="47"/>
        <v>583</v>
      </c>
      <c r="G29" s="99">
        <f t="shared" si="47"/>
        <v>212</v>
      </c>
      <c r="H29" s="99">
        <f t="shared" si="47"/>
        <v>7101</v>
      </c>
      <c r="I29" s="79"/>
      <c r="J29" s="99" t="s">
        <v>25</v>
      </c>
      <c r="K29" s="91">
        <v>43.5</v>
      </c>
      <c r="L29" s="91">
        <v>1150</v>
      </c>
      <c r="M29" s="80">
        <f>N29+O29+P29+Q29</f>
        <v>925</v>
      </c>
      <c r="N29" s="91">
        <v>5</v>
      </c>
      <c r="O29" s="91">
        <v>68</v>
      </c>
      <c r="P29" s="91">
        <v>121</v>
      </c>
      <c r="Q29" s="91">
        <v>731</v>
      </c>
      <c r="R29" s="79"/>
      <c r="S29" s="99" t="s">
        <v>25</v>
      </c>
      <c r="T29" s="91">
        <v>221.2</v>
      </c>
      <c r="U29" s="91">
        <v>7690</v>
      </c>
      <c r="V29" s="80">
        <f>W29+X29+Y29+Z29</f>
        <v>7229</v>
      </c>
      <c r="W29" s="91">
        <v>253</v>
      </c>
      <c r="X29" s="91">
        <v>515</v>
      </c>
      <c r="Y29" s="91">
        <v>91</v>
      </c>
      <c r="Z29" s="91">
        <v>6370</v>
      </c>
      <c r="AA29" s="79"/>
      <c r="AB29" s="99" t="s">
        <v>25</v>
      </c>
      <c r="AC29" s="99">
        <v>1.3</v>
      </c>
      <c r="AD29" s="100">
        <v>130</v>
      </c>
      <c r="AE29" s="80">
        <f>AF29+AG29+AH29+AI29</f>
        <v>121</v>
      </c>
      <c r="AF29" s="100">
        <v>6</v>
      </c>
      <c r="AG29" s="100">
        <v>32</v>
      </c>
      <c r="AH29" s="100">
        <v>1</v>
      </c>
      <c r="AI29" s="100">
        <v>82</v>
      </c>
      <c r="AJ29" s="79"/>
      <c r="AK29" s="99" t="s">
        <v>25</v>
      </c>
      <c r="AL29" s="92"/>
      <c r="AM29" s="91"/>
      <c r="AN29" s="80">
        <f>AO29+AP29+AQ29+AR29</f>
        <v>0</v>
      </c>
      <c r="AO29" s="91">
        <v>0</v>
      </c>
      <c r="AP29" s="91"/>
      <c r="AQ29" s="91"/>
      <c r="AR29" s="91"/>
      <c r="AS29" s="79"/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98" customFormat="1" ht="15" customHeight="1">
      <c r="A30" s="99" t="s">
        <v>34</v>
      </c>
      <c r="B30" s="99">
        <f>K30+T30+AL30+AU30</f>
        <v>0</v>
      </c>
      <c r="C30" s="99">
        <f>L30+U30+AM30+AV30</f>
        <v>0</v>
      </c>
      <c r="D30" s="99">
        <f>M30+V30+AN30</f>
        <v>0</v>
      </c>
      <c r="E30" s="99">
        <f t="shared" si="47"/>
        <v>0</v>
      </c>
      <c r="F30" s="99">
        <f t="shared" si="47"/>
        <v>0</v>
      </c>
      <c r="G30" s="99">
        <f t="shared" si="47"/>
        <v>0</v>
      </c>
      <c r="H30" s="99">
        <f t="shared" si="47"/>
        <v>0</v>
      </c>
      <c r="I30" s="79"/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S30" s="79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99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99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99" t="s">
        <v>2</v>
      </c>
      <c r="AC31" s="169">
        <f>+AC30/AC29</f>
        <v>0</v>
      </c>
      <c r="AD31" s="169">
        <f aca="true" t="shared" si="51" ref="AD31:AI31">+AD30/AD29</f>
        <v>0</v>
      </c>
      <c r="AE31" s="169">
        <f t="shared" si="51"/>
        <v>0</v>
      </c>
      <c r="AF31" s="169">
        <f t="shared" si="51"/>
        <v>0</v>
      </c>
      <c r="AG31" s="169">
        <f t="shared" si="51"/>
        <v>0</v>
      </c>
      <c r="AH31" s="169">
        <f t="shared" si="51"/>
        <v>0</v>
      </c>
      <c r="AI31" s="169">
        <f t="shared" si="51"/>
        <v>0</v>
      </c>
      <c r="AK31" s="99" t="s">
        <v>2</v>
      </c>
      <c r="AL31" s="169" t="e">
        <f>+AL30/AL29</f>
        <v>#DIV/0!</v>
      </c>
      <c r="AM31" s="169" t="e">
        <f aca="true" t="shared" si="52" ref="AM31:AR31">+AM30/AM29</f>
        <v>#DIV/0!</v>
      </c>
      <c r="AN31" s="169" t="e">
        <f t="shared" si="52"/>
        <v>#DIV/0!</v>
      </c>
      <c r="AO31" s="169" t="e">
        <f t="shared" si="52"/>
        <v>#DIV/0!</v>
      </c>
      <c r="AP31" s="169" t="e">
        <f t="shared" si="52"/>
        <v>#DIV/0!</v>
      </c>
      <c r="AQ31" s="169" t="e">
        <f t="shared" si="52"/>
        <v>#DIV/0!</v>
      </c>
      <c r="AR31" s="169" t="e">
        <f t="shared" si="52"/>
        <v>#DIV/0!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98" customFormat="1" ht="15" customHeight="1">
      <c r="A32" s="99" t="s">
        <v>26</v>
      </c>
      <c r="B32" s="99">
        <f>K32+T32+AL32+AU32</f>
        <v>1.1</v>
      </c>
      <c r="C32" s="99">
        <f>L32+U32+AM32+AV32</f>
        <v>110</v>
      </c>
      <c r="D32" s="99">
        <f>M32+V32+AN32</f>
        <v>91</v>
      </c>
      <c r="E32" s="99">
        <f aca="true" t="shared" si="54" ref="E32:H33">N32+W32+AO32+AX32</f>
        <v>32</v>
      </c>
      <c r="F32" s="99">
        <f t="shared" si="54"/>
        <v>30</v>
      </c>
      <c r="G32" s="99">
        <f t="shared" si="54"/>
        <v>2</v>
      </c>
      <c r="H32" s="99">
        <f t="shared" si="54"/>
        <v>27</v>
      </c>
      <c r="I32" s="79"/>
      <c r="J32" s="99" t="s">
        <v>26</v>
      </c>
      <c r="K32" s="91"/>
      <c r="L32" s="91"/>
      <c r="M32" s="80">
        <f>N32+O32+P32+Q32</f>
        <v>0</v>
      </c>
      <c r="N32" s="91"/>
      <c r="O32" s="91"/>
      <c r="P32" s="91"/>
      <c r="Q32" s="91"/>
      <c r="R32" s="79"/>
      <c r="S32" s="99" t="s">
        <v>26</v>
      </c>
      <c r="T32" s="91">
        <v>1.1</v>
      </c>
      <c r="U32" s="91">
        <v>110</v>
      </c>
      <c r="V32" s="80">
        <f>W32+X32+Y32+Z32</f>
        <v>91</v>
      </c>
      <c r="W32" s="91">
        <v>32</v>
      </c>
      <c r="X32" s="91">
        <v>30</v>
      </c>
      <c r="Y32" s="91">
        <v>2</v>
      </c>
      <c r="Z32" s="91">
        <v>27</v>
      </c>
      <c r="AA32" s="79"/>
      <c r="AB32" s="99" t="s">
        <v>26</v>
      </c>
      <c r="AC32" s="99"/>
      <c r="AD32" s="100"/>
      <c r="AE32" s="80">
        <f>AF32+AG32+AH32+AI32</f>
        <v>0</v>
      </c>
      <c r="AF32" s="100"/>
      <c r="AG32" s="100"/>
      <c r="AH32" s="100"/>
      <c r="AI32" s="100"/>
      <c r="AJ32" s="79"/>
      <c r="AK32" s="99" t="s">
        <v>26</v>
      </c>
      <c r="AL32" s="92"/>
      <c r="AM32" s="91">
        <v>0</v>
      </c>
      <c r="AN32" s="80">
        <f>AO32+AP32+AQ32+AR32</f>
        <v>0</v>
      </c>
      <c r="AO32" s="91">
        <v>0</v>
      </c>
      <c r="AP32" s="91">
        <v>0</v>
      </c>
      <c r="AQ32" s="91">
        <v>0</v>
      </c>
      <c r="AR32" s="91">
        <v>0</v>
      </c>
      <c r="AS32" s="79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98" customFormat="1" ht="15" customHeight="1">
      <c r="A33" s="99" t="s">
        <v>35</v>
      </c>
      <c r="B33" s="99">
        <f>K33+T33+AL33+AU33</f>
        <v>0</v>
      </c>
      <c r="C33" s="99">
        <f>L33+U33+AM33+AV33</f>
        <v>0</v>
      </c>
      <c r="D33" s="99">
        <f>M33+V33+AN33</f>
        <v>0</v>
      </c>
      <c r="E33" s="99">
        <f t="shared" si="54"/>
        <v>0</v>
      </c>
      <c r="F33" s="99">
        <f t="shared" si="54"/>
        <v>0</v>
      </c>
      <c r="G33" s="99">
        <f t="shared" si="54"/>
        <v>0</v>
      </c>
      <c r="H33" s="99">
        <f t="shared" si="54"/>
        <v>0</v>
      </c>
      <c r="I33" s="79"/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S33" s="79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J34" s="99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99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>
        <f t="shared" si="57"/>
        <v>0</v>
      </c>
      <c r="Z34" s="169">
        <f t="shared" si="57"/>
        <v>0</v>
      </c>
      <c r="AB34" s="99" t="s">
        <v>2</v>
      </c>
      <c r="AC34" s="169" t="e">
        <f>+AC33/AC32</f>
        <v>#DIV/0!</v>
      </c>
      <c r="AD34" s="169" t="e">
        <f aca="true" t="shared" si="58" ref="AD34:AI34">+AD33/AD32</f>
        <v>#DIV/0!</v>
      </c>
      <c r="AE34" s="169" t="e">
        <f t="shared" si="58"/>
        <v>#DIV/0!</v>
      </c>
      <c r="AF34" s="169" t="e">
        <f t="shared" si="58"/>
        <v>#DIV/0!</v>
      </c>
      <c r="AG34" s="169" t="e">
        <f t="shared" si="58"/>
        <v>#DIV/0!</v>
      </c>
      <c r="AH34" s="169" t="e">
        <f t="shared" si="58"/>
        <v>#DIV/0!</v>
      </c>
      <c r="AI34" s="169" t="e">
        <f t="shared" si="58"/>
        <v>#DIV/0!</v>
      </c>
      <c r="AK34" s="99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98" customFormat="1" ht="15" customHeight="1">
      <c r="A35" s="99" t="s">
        <v>27</v>
      </c>
      <c r="B35" s="99">
        <f>K35+T35+AL35+AU35</f>
        <v>25.5</v>
      </c>
      <c r="C35" s="99">
        <f>L35+U35+AM35+AV35</f>
        <v>3640</v>
      </c>
      <c r="D35" s="99">
        <f>M35+V35+AN35</f>
        <v>3053</v>
      </c>
      <c r="E35" s="99">
        <f aca="true" t="shared" si="61" ref="E35:H36">N35+W35+AO35+AX35</f>
        <v>151</v>
      </c>
      <c r="F35" s="99">
        <f t="shared" si="61"/>
        <v>621</v>
      </c>
      <c r="G35" s="99">
        <f t="shared" si="61"/>
        <v>502</v>
      </c>
      <c r="H35" s="99">
        <f t="shared" si="61"/>
        <v>1779</v>
      </c>
      <c r="I35" s="79"/>
      <c r="J35" s="99" t="s">
        <v>27</v>
      </c>
      <c r="K35" s="91"/>
      <c r="L35" s="91"/>
      <c r="M35" s="80">
        <f>N35+O35+P35+Q35</f>
        <v>0</v>
      </c>
      <c r="N35" s="91"/>
      <c r="O35" s="91"/>
      <c r="P35" s="91"/>
      <c r="Q35" s="91"/>
      <c r="R35" s="79"/>
      <c r="S35" s="99" t="s">
        <v>27</v>
      </c>
      <c r="T35" s="91">
        <v>25.5</v>
      </c>
      <c r="U35" s="91">
        <v>3640</v>
      </c>
      <c r="V35" s="80">
        <f>W35+X35+Y35+Z35</f>
        <v>3053</v>
      </c>
      <c r="W35" s="91">
        <v>151</v>
      </c>
      <c r="X35" s="91">
        <v>621</v>
      </c>
      <c r="Y35" s="91">
        <v>502</v>
      </c>
      <c r="Z35" s="91">
        <v>1779</v>
      </c>
      <c r="AA35" s="79"/>
      <c r="AB35" s="99" t="s">
        <v>27</v>
      </c>
      <c r="AC35" s="99"/>
      <c r="AD35" s="100"/>
      <c r="AE35" s="80">
        <f>AF35+AG35+AH35+AI35</f>
        <v>0</v>
      </c>
      <c r="AF35" s="100"/>
      <c r="AG35" s="100"/>
      <c r="AH35" s="100"/>
      <c r="AI35" s="100"/>
      <c r="AJ35" s="79"/>
      <c r="AK35" s="99" t="s">
        <v>27</v>
      </c>
      <c r="AL35" s="92"/>
      <c r="AM35" s="91"/>
      <c r="AN35" s="80">
        <f>AO35+AP35+AQ35+AR35</f>
        <v>0</v>
      </c>
      <c r="AO35" s="91">
        <v>0</v>
      </c>
      <c r="AP35" s="91">
        <v>0</v>
      </c>
      <c r="AQ35" s="91"/>
      <c r="AR35" s="91"/>
      <c r="AS35" s="79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98" customFormat="1" ht="15" customHeight="1">
      <c r="A36" s="99" t="s">
        <v>36</v>
      </c>
      <c r="B36" s="99">
        <f>K36+T36+AL36+AU36</f>
        <v>0</v>
      </c>
      <c r="C36" s="99">
        <f>L36+U36+AM36+AV36</f>
        <v>0</v>
      </c>
      <c r="D36" s="99">
        <f>M36+V36+AN36</f>
        <v>0</v>
      </c>
      <c r="E36" s="99">
        <f t="shared" si="61"/>
        <v>0</v>
      </c>
      <c r="F36" s="99">
        <f t="shared" si="61"/>
        <v>0</v>
      </c>
      <c r="G36" s="99">
        <f t="shared" si="61"/>
        <v>0</v>
      </c>
      <c r="H36" s="99">
        <f t="shared" si="61"/>
        <v>0</v>
      </c>
      <c r="I36" s="79"/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91"/>
      <c r="AS36" s="79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99" t="s">
        <v>2</v>
      </c>
      <c r="K37" s="169" t="e">
        <f>+K36/K35</f>
        <v>#DIV/0!</v>
      </c>
      <c r="L37" s="169" t="e">
        <f aca="true" t="shared" si="63" ref="L37:Q37">+L36/L35</f>
        <v>#DIV/0!</v>
      </c>
      <c r="M37" s="169" t="e">
        <f t="shared" si="63"/>
        <v>#DIV/0!</v>
      </c>
      <c r="N37" s="169" t="e">
        <f t="shared" si="63"/>
        <v>#DIV/0!</v>
      </c>
      <c r="O37" s="169" t="e">
        <f t="shared" si="63"/>
        <v>#DIV/0!</v>
      </c>
      <c r="P37" s="169" t="e">
        <f t="shared" si="63"/>
        <v>#DIV/0!</v>
      </c>
      <c r="Q37" s="169" t="e">
        <f t="shared" si="63"/>
        <v>#DIV/0!</v>
      </c>
      <c r="S37" s="99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99" t="s">
        <v>2</v>
      </c>
      <c r="AC37" s="169" t="e">
        <f>+AC36/AC35</f>
        <v>#DIV/0!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K37" s="99" t="s">
        <v>2</v>
      </c>
      <c r="AL37" s="169" t="e">
        <f aca="true" t="shared" si="66" ref="AL37:AQ37">+AL36/AL35</f>
        <v>#DIV/0!</v>
      </c>
      <c r="AM37" s="169" t="e">
        <f t="shared" si="66"/>
        <v>#DIV/0!</v>
      </c>
      <c r="AN37" s="169" t="e">
        <f t="shared" si="66"/>
        <v>#DIV/0!</v>
      </c>
      <c r="AO37" s="169" t="e">
        <f t="shared" si="66"/>
        <v>#DIV/0!</v>
      </c>
      <c r="AP37" s="169" t="e">
        <f t="shared" si="66"/>
        <v>#DIV/0!</v>
      </c>
      <c r="AQ37" s="169" t="e">
        <f t="shared" si="66"/>
        <v>#DIV/0!</v>
      </c>
      <c r="AR37" s="93" t="e">
        <f>AR36/AR35</f>
        <v>#DIV/0!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98" customFormat="1" ht="15" customHeight="1">
      <c r="A38" s="99" t="s">
        <v>28</v>
      </c>
      <c r="B38" s="99">
        <f>K38+T38+AL38+AU38</f>
        <v>182.60000000000002</v>
      </c>
      <c r="C38" s="99">
        <f>L38+U38+AM38+AV38</f>
        <v>6320</v>
      </c>
      <c r="D38" s="99">
        <f>M38+V38+AN38</f>
        <v>5092</v>
      </c>
      <c r="E38" s="99">
        <f aca="true" t="shared" si="68" ref="E38:H39">N38+W38+AO38+AX38</f>
        <v>88</v>
      </c>
      <c r="F38" s="99">
        <f t="shared" si="68"/>
        <v>360</v>
      </c>
      <c r="G38" s="99">
        <f t="shared" si="68"/>
        <v>312</v>
      </c>
      <c r="H38" s="99">
        <f t="shared" si="68"/>
        <v>4332</v>
      </c>
      <c r="I38" s="79"/>
      <c r="J38" s="99" t="s">
        <v>28</v>
      </c>
      <c r="K38" s="92">
        <v>143.9</v>
      </c>
      <c r="L38" s="91">
        <v>3730</v>
      </c>
      <c r="M38" s="80">
        <f>N38+O38+P38+Q38</f>
        <v>2783</v>
      </c>
      <c r="N38" s="91">
        <v>29</v>
      </c>
      <c r="O38" s="91">
        <v>152</v>
      </c>
      <c r="P38" s="91">
        <v>219</v>
      </c>
      <c r="Q38" s="91">
        <v>2383</v>
      </c>
      <c r="R38" s="79"/>
      <c r="S38" s="99" t="s">
        <v>28</v>
      </c>
      <c r="T38" s="91">
        <v>38.7</v>
      </c>
      <c r="U38" s="91">
        <v>2590</v>
      </c>
      <c r="V38" s="80">
        <f>W38+X38+Y38+Z38</f>
        <v>2309</v>
      </c>
      <c r="W38" s="91">
        <v>59</v>
      </c>
      <c r="X38" s="91">
        <v>208</v>
      </c>
      <c r="Y38" s="91">
        <v>93</v>
      </c>
      <c r="Z38" s="91">
        <v>1949</v>
      </c>
      <c r="AA38" s="79"/>
      <c r="AB38" s="99" t="s">
        <v>28</v>
      </c>
      <c r="AC38" s="99">
        <v>9.6</v>
      </c>
      <c r="AD38" s="100">
        <v>560</v>
      </c>
      <c r="AE38" s="80">
        <f>AF38+AG38+AH38+AI38</f>
        <v>467</v>
      </c>
      <c r="AF38" s="100">
        <v>33</v>
      </c>
      <c r="AG38" s="100">
        <v>100</v>
      </c>
      <c r="AH38" s="100">
        <v>14</v>
      </c>
      <c r="AI38" s="100">
        <v>320</v>
      </c>
      <c r="AJ38" s="79"/>
      <c r="AK38" s="99" t="s">
        <v>28</v>
      </c>
      <c r="AL38" s="92"/>
      <c r="AM38" s="91"/>
      <c r="AN38" s="80">
        <f>AO38+AP38+AQ38+AR38</f>
        <v>0</v>
      </c>
      <c r="AO38" s="91"/>
      <c r="AP38" s="91"/>
      <c r="AQ38" s="91"/>
      <c r="AR38" s="91"/>
      <c r="AS38" s="79"/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98" customFormat="1" ht="15" customHeight="1">
      <c r="A39" s="99" t="s">
        <v>37</v>
      </c>
      <c r="B39" s="99">
        <f>K39+T39+AL39+AU39</f>
        <v>0</v>
      </c>
      <c r="C39" s="99">
        <f>L39+U39+AM39+AV39</f>
        <v>0</v>
      </c>
      <c r="D39" s="99">
        <f>M39+V39+AN39</f>
        <v>0</v>
      </c>
      <c r="E39" s="99">
        <f t="shared" si="68"/>
        <v>0</v>
      </c>
      <c r="F39" s="99">
        <f t="shared" si="68"/>
        <v>0</v>
      </c>
      <c r="G39" s="99">
        <f t="shared" si="68"/>
        <v>0</v>
      </c>
      <c r="H39" s="99">
        <f t="shared" si="68"/>
        <v>0</v>
      </c>
      <c r="I39" s="79"/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S39" s="79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99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99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99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99" t="s">
        <v>2</v>
      </c>
      <c r="AL40" s="169" t="e">
        <f>+AL39/AL38</f>
        <v>#DIV/0!</v>
      </c>
      <c r="AM40" s="169" t="e">
        <f aca="true" t="shared" si="73" ref="AM40:AR40">+AM39/AM38</f>
        <v>#DIV/0!</v>
      </c>
      <c r="AN40" s="169" t="e">
        <f t="shared" si="73"/>
        <v>#DIV/0!</v>
      </c>
      <c r="AO40" s="169" t="e">
        <f t="shared" si="73"/>
        <v>#DIV/0!</v>
      </c>
      <c r="AP40" s="169" t="e">
        <f t="shared" si="73"/>
        <v>#DIV/0!</v>
      </c>
      <c r="AQ40" s="169" t="e">
        <f t="shared" si="73"/>
        <v>#DIV/0!</v>
      </c>
      <c r="AR40" s="169" t="e">
        <f t="shared" si="73"/>
        <v>#DIV/0!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1:53" s="98" customFormat="1" ht="15" customHeight="1">
      <c r="A41" s="104"/>
      <c r="B41" s="104"/>
      <c r="C41" s="104"/>
      <c r="D41" s="104"/>
      <c r="E41" s="104"/>
      <c r="F41" s="104"/>
      <c r="G41" s="104"/>
      <c r="H41" s="104"/>
      <c r="I41" s="79"/>
      <c r="M41" s="79"/>
      <c r="R41" s="79"/>
      <c r="V41" s="79"/>
      <c r="AA41" s="79"/>
      <c r="AE41" s="79"/>
      <c r="AJ41" s="79"/>
      <c r="AN41" s="79"/>
      <c r="AS41" s="79"/>
      <c r="AT41"/>
      <c r="AU41"/>
      <c r="AV41"/>
      <c r="AW41"/>
      <c r="AX41"/>
      <c r="AY41"/>
      <c r="AZ41"/>
      <c r="BA41"/>
    </row>
    <row r="42" spans="1:53" s="98" customFormat="1" ht="15" customHeight="1">
      <c r="A42" s="104"/>
      <c r="B42" s="104"/>
      <c r="C42" s="104"/>
      <c r="D42" s="104"/>
      <c r="E42" s="104"/>
      <c r="F42" s="104"/>
      <c r="G42" s="104"/>
      <c r="H42" s="104"/>
      <c r="I42" s="79"/>
      <c r="M42" s="79"/>
      <c r="R42" s="79"/>
      <c r="V42" s="79"/>
      <c r="AA42" s="79"/>
      <c r="AE42" s="79"/>
      <c r="AJ42" s="79"/>
      <c r="AN42" s="79"/>
      <c r="AS42" s="79"/>
      <c r="AT42"/>
      <c r="AU42"/>
      <c r="AV42"/>
      <c r="AW42"/>
      <c r="AX42"/>
      <c r="AY42"/>
      <c r="AZ42"/>
      <c r="BA42"/>
    </row>
    <row r="43" spans="1:53" s="98" customFormat="1" ht="15" customHeight="1">
      <c r="A43" s="104"/>
      <c r="B43" s="104"/>
      <c r="C43" s="104"/>
      <c r="D43" s="104"/>
      <c r="E43" s="104"/>
      <c r="F43" s="104"/>
      <c r="G43" s="104"/>
      <c r="H43" s="104"/>
      <c r="I43" s="79"/>
      <c r="M43" s="79"/>
      <c r="R43" s="79"/>
      <c r="V43" s="79"/>
      <c r="AA43" s="79"/>
      <c r="AE43" s="79"/>
      <c r="AJ43" s="79"/>
      <c r="AN43" s="79"/>
      <c r="AS43" s="79"/>
      <c r="AT43"/>
      <c r="AU43"/>
      <c r="AV43"/>
      <c r="AW43"/>
      <c r="AX43"/>
      <c r="AY43"/>
      <c r="AZ43"/>
      <c r="BA43"/>
    </row>
    <row r="44" spans="1:53" s="98" customFormat="1" ht="15" customHeight="1">
      <c r="A44" s="104"/>
      <c r="B44" s="104"/>
      <c r="C44" s="104"/>
      <c r="D44" s="104" t="s">
        <v>83</v>
      </c>
      <c r="E44" s="104"/>
      <c r="F44" s="105"/>
      <c r="G44" s="105"/>
      <c r="H44" s="105"/>
      <c r="I44" s="79"/>
      <c r="M44" s="79"/>
      <c r="R44" s="79"/>
      <c r="V44" s="79"/>
      <c r="AA44" s="79"/>
      <c r="AE44" s="79"/>
      <c r="AJ44" s="79"/>
      <c r="AN44" s="79"/>
      <c r="AS44" s="79"/>
      <c r="AT44"/>
      <c r="AU44"/>
      <c r="AV44"/>
      <c r="AW44"/>
      <c r="AX44"/>
      <c r="AY44"/>
      <c r="AZ44"/>
      <c r="BA44"/>
    </row>
    <row r="45" spans="1:53" s="98" customFormat="1" ht="15" customHeight="1">
      <c r="A45" s="104"/>
      <c r="B45" s="104"/>
      <c r="C45" s="104"/>
      <c r="D45" s="104" t="s">
        <v>98</v>
      </c>
      <c r="E45" s="104"/>
      <c r="F45" s="105"/>
      <c r="G45" s="105"/>
      <c r="H45" s="105"/>
      <c r="I45" s="79"/>
      <c r="M45" s="79"/>
      <c r="R45" s="79"/>
      <c r="V45" s="79"/>
      <c r="AA45" s="79"/>
      <c r="AE45" s="79"/>
      <c r="AJ45" s="79"/>
      <c r="AN45" s="79"/>
      <c r="AS45" s="79"/>
      <c r="AT45"/>
      <c r="AU45"/>
      <c r="AV45"/>
      <c r="AW45"/>
      <c r="AX45"/>
      <c r="AY45"/>
      <c r="AZ45"/>
      <c r="BA45"/>
    </row>
    <row r="46" spans="1:53" s="98" customFormat="1" ht="15" customHeight="1">
      <c r="A46" s="104"/>
      <c r="B46" s="104"/>
      <c r="C46" s="104"/>
      <c r="D46" s="104" t="s">
        <v>71</v>
      </c>
      <c r="E46" s="104"/>
      <c r="F46" s="105"/>
      <c r="G46" s="105"/>
      <c r="H46" s="105"/>
      <c r="I46" s="79"/>
      <c r="M46" s="79"/>
      <c r="R46" s="79"/>
      <c r="V46" s="79"/>
      <c r="AA46" s="79"/>
      <c r="AE46" s="79"/>
      <c r="AJ46" s="79"/>
      <c r="AN46" s="79"/>
      <c r="AS46" s="79"/>
      <c r="AT46"/>
      <c r="AU46"/>
      <c r="AV46"/>
      <c r="AW46"/>
      <c r="AX46"/>
      <c r="AY46"/>
      <c r="AZ46"/>
      <c r="BA46"/>
    </row>
    <row r="47" spans="1:53" s="98" customFormat="1" ht="15" customHeight="1">
      <c r="A47" s="104"/>
      <c r="B47" s="104"/>
      <c r="C47" s="104"/>
      <c r="D47" s="104"/>
      <c r="E47" s="104"/>
      <c r="F47" s="104"/>
      <c r="G47" s="104"/>
      <c r="H47" s="104"/>
      <c r="I47" s="79"/>
      <c r="M47" s="79"/>
      <c r="R47" s="79"/>
      <c r="V47" s="79"/>
      <c r="AA47" s="79"/>
      <c r="AE47" s="79"/>
      <c r="AJ47" s="79"/>
      <c r="AN47" s="79"/>
      <c r="AS47" s="79"/>
      <c r="AT47"/>
      <c r="AU47"/>
      <c r="AV47"/>
      <c r="AW47"/>
      <c r="AX47"/>
      <c r="AY47"/>
      <c r="AZ47"/>
      <c r="BA47"/>
    </row>
    <row r="48" spans="1:53" s="98" customFormat="1" ht="15" customHeight="1">
      <c r="A48" s="104"/>
      <c r="B48" s="104"/>
      <c r="C48" s="104"/>
      <c r="D48" s="104"/>
      <c r="E48" s="104"/>
      <c r="F48" s="104"/>
      <c r="G48" s="104"/>
      <c r="H48" s="104"/>
      <c r="I48" s="79"/>
      <c r="M48" s="79"/>
      <c r="R48" s="79"/>
      <c r="V48" s="79"/>
      <c r="AA48" s="79"/>
      <c r="AE48" s="79"/>
      <c r="AJ48" s="79"/>
      <c r="AN48" s="79"/>
      <c r="AS48" s="79"/>
      <c r="AT48"/>
      <c r="AU48"/>
      <c r="AV48"/>
      <c r="AW48"/>
      <c r="AX48"/>
      <c r="AY48"/>
      <c r="AZ48"/>
      <c r="BA48"/>
    </row>
    <row r="49" spans="9:53" s="98" customFormat="1" ht="15" customHeight="1">
      <c r="I49" s="79"/>
      <c r="M49" s="79"/>
      <c r="R49" s="79"/>
      <c r="V49" s="79"/>
      <c r="AA49" s="79"/>
      <c r="AE49" s="79"/>
      <c r="AJ49" s="79"/>
      <c r="AN49" s="79"/>
      <c r="AS49" s="79"/>
      <c r="AT49"/>
      <c r="AU49"/>
      <c r="AV49"/>
      <c r="AW49"/>
      <c r="AX49"/>
      <c r="AY49"/>
      <c r="AZ49"/>
      <c r="BA49"/>
    </row>
  </sheetData>
  <sheetProtection/>
  <mergeCells count="29">
    <mergeCell ref="A12:H12"/>
    <mergeCell ref="J12:Q12"/>
    <mergeCell ref="S12:Z12"/>
    <mergeCell ref="AB12:AI12"/>
    <mergeCell ref="AK12:AR12"/>
    <mergeCell ref="A19:H19"/>
    <mergeCell ref="J19:Q19"/>
    <mergeCell ref="S19:Z19"/>
    <mergeCell ref="AB19:AI19"/>
    <mergeCell ref="AK19:AR19"/>
    <mergeCell ref="J4:Q4"/>
    <mergeCell ref="S4:Z4"/>
    <mergeCell ref="AB4:AI4"/>
    <mergeCell ref="AK4:AR4"/>
    <mergeCell ref="A8:H8"/>
    <mergeCell ref="J8:Q8"/>
    <mergeCell ref="S8:Z8"/>
    <mergeCell ref="AB8:AI8"/>
    <mergeCell ref="AK8:AR8"/>
    <mergeCell ref="AT8:BA8"/>
    <mergeCell ref="AT12:BA12"/>
    <mergeCell ref="AT19:BA19"/>
    <mergeCell ref="E2:H2"/>
    <mergeCell ref="E3:H3"/>
    <mergeCell ref="J3:Q3"/>
    <mergeCell ref="S3:Z3"/>
    <mergeCell ref="AB3:AI3"/>
    <mergeCell ref="AK3:AR3"/>
    <mergeCell ref="A4:H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49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6.7109375" style="0" customWidth="1"/>
    <col min="2" max="2" width="8.57421875" style="0" customWidth="1"/>
    <col min="3" max="3" width="8.28125" style="0" customWidth="1"/>
    <col min="4" max="4" width="8.8515625" style="0" customWidth="1"/>
    <col min="5" max="5" width="8.140625" style="0" customWidth="1"/>
    <col min="6" max="6" width="8.7109375" style="0" customWidth="1"/>
    <col min="7" max="7" width="8.140625" style="0" customWidth="1"/>
    <col min="8" max="8" width="8.421875" style="0" customWidth="1"/>
    <col min="9" max="9" width="9.140625" style="20" customWidth="1"/>
    <col min="10" max="10" width="14.57421875" style="0" customWidth="1"/>
    <col min="11" max="11" width="8.140625" style="0" customWidth="1"/>
    <col min="12" max="12" width="8.7109375" style="0" customWidth="1"/>
    <col min="13" max="13" width="9.140625" style="20" customWidth="1"/>
    <col min="14" max="14" width="8.421875" style="0" customWidth="1"/>
    <col min="15" max="15" width="9.28125" style="0" customWidth="1"/>
    <col min="16" max="16" width="8.421875" style="0" customWidth="1"/>
    <col min="17" max="17" width="8.28125" style="0" customWidth="1"/>
    <col min="18" max="18" width="9.140625" style="20" customWidth="1"/>
    <col min="19" max="19" width="14.57421875" style="0" customWidth="1"/>
    <col min="20" max="20" width="8.57421875" style="0" customWidth="1"/>
    <col min="21" max="21" width="8.00390625" style="0" customWidth="1"/>
    <col min="22" max="22" width="9.140625" style="20" customWidth="1"/>
    <col min="23" max="26" width="8.00390625" style="0" customWidth="1"/>
    <col min="27" max="27" width="9.140625" style="20" customWidth="1"/>
    <col min="28" max="28" width="14.7109375" style="0" customWidth="1"/>
    <col min="29" max="29" width="8.57421875" style="0" customWidth="1"/>
    <col min="30" max="30" width="8.00390625" style="0" customWidth="1"/>
    <col min="31" max="31" width="9.140625" style="20" customWidth="1"/>
    <col min="32" max="32" width="8.00390625" style="0" customWidth="1"/>
    <col min="33" max="33" width="8.421875" style="0" customWidth="1"/>
    <col min="34" max="34" width="8.28125" style="0" customWidth="1"/>
    <col min="35" max="35" width="8.421875" style="0" customWidth="1"/>
    <col min="36" max="36" width="9.140625" style="20" customWidth="1"/>
    <col min="37" max="37" width="16.7109375" style="0" customWidth="1"/>
    <col min="39" max="39" width="8.8515625" style="0" customWidth="1"/>
    <col min="40" max="40" width="9.140625" style="20" customWidth="1"/>
    <col min="41" max="41" width="8.57421875" style="0" customWidth="1"/>
    <col min="42" max="42" width="8.00390625" style="0" customWidth="1"/>
    <col min="43" max="43" width="8.57421875" style="0" customWidth="1"/>
    <col min="44" max="44" width="8.421875" style="0" customWidth="1"/>
    <col min="45" max="45" width="9.140625" style="20" customWidth="1"/>
    <col min="46" max="46" width="16.140625" style="0" customWidth="1"/>
    <col min="47" max="47" width="8.421875" style="0" customWidth="1"/>
  </cols>
  <sheetData>
    <row r="1" s="9" customFormat="1" ht="21.75" customHeight="1">
      <c r="H1" s="70" t="s">
        <v>15</v>
      </c>
    </row>
    <row r="2" spans="5:8" s="8" customFormat="1" ht="20.25" customHeight="1">
      <c r="E2" s="213" t="s">
        <v>78</v>
      </c>
      <c r="F2" s="213"/>
      <c r="G2" s="213"/>
      <c r="H2" s="213"/>
    </row>
    <row r="3" spans="2:44" s="8" customFormat="1" ht="45" customHeight="1">
      <c r="B3" s="11"/>
      <c r="C3" s="11"/>
      <c r="D3" s="11"/>
      <c r="E3" s="212" t="s">
        <v>134</v>
      </c>
      <c r="F3" s="212"/>
      <c r="G3" s="212"/>
      <c r="H3" s="212"/>
      <c r="J3" s="240"/>
      <c r="K3" s="240"/>
      <c r="L3" s="240"/>
      <c r="M3" s="240"/>
      <c r="N3" s="240"/>
      <c r="O3" s="240"/>
      <c r="P3" s="240"/>
      <c r="Q3" s="240"/>
      <c r="S3" s="240"/>
      <c r="T3" s="240"/>
      <c r="U3" s="240"/>
      <c r="V3" s="240"/>
      <c r="W3" s="240"/>
      <c r="X3" s="240"/>
      <c r="Y3" s="240"/>
      <c r="Z3" s="240"/>
      <c r="AB3" s="240"/>
      <c r="AC3" s="240"/>
      <c r="AD3" s="240"/>
      <c r="AE3" s="240"/>
      <c r="AF3" s="240"/>
      <c r="AG3" s="240"/>
      <c r="AH3" s="240"/>
      <c r="AI3" s="240"/>
      <c r="AK3" s="240"/>
      <c r="AL3" s="240"/>
      <c r="AM3" s="240"/>
      <c r="AN3" s="240"/>
      <c r="AO3" s="240"/>
      <c r="AP3" s="240"/>
      <c r="AQ3" s="240"/>
      <c r="AR3" s="240"/>
    </row>
    <row r="4" spans="1:44" s="9" customFormat="1" ht="39.75" customHeight="1">
      <c r="A4" s="205" t="s">
        <v>123</v>
      </c>
      <c r="B4" s="205"/>
      <c r="C4" s="205"/>
      <c r="D4" s="205"/>
      <c r="E4" s="205"/>
      <c r="F4" s="205"/>
      <c r="G4" s="205"/>
      <c r="H4" s="205"/>
      <c r="J4" s="241"/>
      <c r="K4" s="241"/>
      <c r="L4" s="241"/>
      <c r="M4" s="241"/>
      <c r="N4" s="241"/>
      <c r="O4" s="241"/>
      <c r="P4" s="241"/>
      <c r="Q4" s="241"/>
      <c r="S4" s="241"/>
      <c r="T4" s="241"/>
      <c r="U4" s="241"/>
      <c r="V4" s="241"/>
      <c r="W4" s="241"/>
      <c r="X4" s="241"/>
      <c r="Y4" s="241"/>
      <c r="Z4" s="241"/>
      <c r="AB4" s="241"/>
      <c r="AC4" s="241"/>
      <c r="AD4" s="241"/>
      <c r="AE4" s="241"/>
      <c r="AF4" s="241"/>
      <c r="AG4" s="241"/>
      <c r="AH4" s="241"/>
      <c r="AI4" s="241"/>
      <c r="AK4" s="242"/>
      <c r="AL4" s="241"/>
      <c r="AM4" s="241"/>
      <c r="AN4" s="241"/>
      <c r="AO4" s="241"/>
      <c r="AP4" s="241"/>
      <c r="AQ4" s="241"/>
      <c r="AR4" s="241"/>
    </row>
    <row r="5" spans="1:51" ht="24" customHeight="1">
      <c r="A5" s="5" t="s">
        <v>19</v>
      </c>
      <c r="B5" s="2"/>
      <c r="C5" s="2"/>
      <c r="D5" s="2"/>
      <c r="F5" s="3"/>
      <c r="G5" s="5"/>
      <c r="H5" s="2"/>
      <c r="J5" s="7" t="s">
        <v>17</v>
      </c>
      <c r="O5" s="7"/>
      <c r="P5" s="6"/>
      <c r="S5" s="5" t="s">
        <v>18</v>
      </c>
      <c r="X5" s="5"/>
      <c r="Y5" s="5"/>
      <c r="AB5" s="15" t="s">
        <v>20</v>
      </c>
      <c r="AC5" s="15"/>
      <c r="AD5" s="15"/>
      <c r="AF5" s="15"/>
      <c r="AG5" s="15"/>
      <c r="AH5" s="15"/>
      <c r="AK5" s="7" t="s">
        <v>21</v>
      </c>
      <c r="AP5" s="7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97" customFormat="1" ht="15" customHeight="1">
      <c r="A8" s="196" t="s">
        <v>16</v>
      </c>
      <c r="B8" s="197"/>
      <c r="C8" s="197"/>
      <c r="D8" s="197"/>
      <c r="E8" s="197"/>
      <c r="F8" s="197"/>
      <c r="G8" s="197"/>
      <c r="H8" s="198"/>
      <c r="I8" s="75"/>
      <c r="J8" s="196" t="s">
        <v>16</v>
      </c>
      <c r="K8" s="197"/>
      <c r="L8" s="197"/>
      <c r="M8" s="197"/>
      <c r="N8" s="197"/>
      <c r="O8" s="197"/>
      <c r="P8" s="197"/>
      <c r="Q8" s="198"/>
      <c r="R8" s="75"/>
      <c r="S8" s="196" t="s">
        <v>16</v>
      </c>
      <c r="T8" s="197"/>
      <c r="U8" s="197"/>
      <c r="V8" s="197"/>
      <c r="W8" s="197"/>
      <c r="X8" s="197"/>
      <c r="Y8" s="197"/>
      <c r="Z8" s="198"/>
      <c r="AA8" s="75"/>
      <c r="AB8" s="196" t="s">
        <v>16</v>
      </c>
      <c r="AC8" s="197"/>
      <c r="AD8" s="197"/>
      <c r="AE8" s="197"/>
      <c r="AF8" s="197"/>
      <c r="AG8" s="197"/>
      <c r="AH8" s="197"/>
      <c r="AI8" s="198"/>
      <c r="AJ8" s="75"/>
      <c r="AK8" s="196" t="s">
        <v>16</v>
      </c>
      <c r="AL8" s="197"/>
      <c r="AM8" s="197"/>
      <c r="AN8" s="197"/>
      <c r="AO8" s="197"/>
      <c r="AP8" s="197"/>
      <c r="AQ8" s="197"/>
      <c r="AR8" s="198"/>
      <c r="AS8" s="75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97" customFormat="1" ht="15" customHeight="1">
      <c r="A9" s="76" t="s">
        <v>29</v>
      </c>
      <c r="B9" s="56">
        <f>K9+T9+AL9</f>
        <v>931</v>
      </c>
      <c r="C9" s="56">
        <f aca="true" t="shared" si="0" ref="C9:H9">+L9+U9+AM9</f>
        <v>47805</v>
      </c>
      <c r="D9" s="56">
        <f t="shared" si="0"/>
        <v>35466</v>
      </c>
      <c r="E9" s="56">
        <f t="shared" si="0"/>
        <v>4112</v>
      </c>
      <c r="F9" s="56">
        <f t="shared" si="0"/>
        <v>13007</v>
      </c>
      <c r="G9" s="56">
        <f t="shared" si="0"/>
        <v>3484</v>
      </c>
      <c r="H9" s="56">
        <f t="shared" si="0"/>
        <v>14863</v>
      </c>
      <c r="I9" s="75"/>
      <c r="J9" s="76" t="s">
        <v>29</v>
      </c>
      <c r="K9" s="56">
        <f>K13+K20</f>
        <v>489</v>
      </c>
      <c r="L9" s="56">
        <f aca="true" t="shared" si="1" ref="L9:Q10">L13+L20</f>
        <v>20110</v>
      </c>
      <c r="M9" s="76">
        <f t="shared" si="1"/>
        <v>13371</v>
      </c>
      <c r="N9" s="56">
        <f t="shared" si="1"/>
        <v>1028</v>
      </c>
      <c r="O9" s="56">
        <f t="shared" si="1"/>
        <v>6381</v>
      </c>
      <c r="P9" s="56">
        <f t="shared" si="1"/>
        <v>1882</v>
      </c>
      <c r="Q9" s="56">
        <f t="shared" si="1"/>
        <v>4080</v>
      </c>
      <c r="R9" s="75"/>
      <c r="S9" s="76" t="s">
        <v>29</v>
      </c>
      <c r="T9" s="56">
        <f>T13+T20</f>
        <v>383</v>
      </c>
      <c r="U9" s="56">
        <f aca="true" t="shared" si="2" ref="U9:Z10">U13+U20</f>
        <v>23810</v>
      </c>
      <c r="V9" s="76">
        <f t="shared" si="2"/>
        <v>19563</v>
      </c>
      <c r="W9" s="56">
        <f t="shared" si="2"/>
        <v>3009</v>
      </c>
      <c r="X9" s="56">
        <f t="shared" si="2"/>
        <v>6063</v>
      </c>
      <c r="Y9" s="56">
        <f t="shared" si="2"/>
        <v>1282</v>
      </c>
      <c r="Z9" s="56">
        <f t="shared" si="2"/>
        <v>9209</v>
      </c>
      <c r="AA9" s="75"/>
      <c r="AB9" s="76" t="s">
        <v>29</v>
      </c>
      <c r="AC9" s="56">
        <f>AC13+AC20</f>
        <v>83</v>
      </c>
      <c r="AD9" s="56">
        <f aca="true" t="shared" si="3" ref="AD9:AI10">AD13+AD20</f>
        <v>3440</v>
      </c>
      <c r="AE9" s="76">
        <f t="shared" si="3"/>
        <v>2748</v>
      </c>
      <c r="AF9" s="56">
        <f t="shared" si="3"/>
        <v>990</v>
      </c>
      <c r="AG9" s="56">
        <f t="shared" si="3"/>
        <v>490</v>
      </c>
      <c r="AH9" s="56">
        <f t="shared" si="3"/>
        <v>125</v>
      </c>
      <c r="AI9" s="56">
        <f t="shared" si="3"/>
        <v>1143</v>
      </c>
      <c r="AJ9" s="75"/>
      <c r="AK9" s="56" t="s">
        <v>22</v>
      </c>
      <c r="AL9" s="56">
        <f>AL13+AL20</f>
        <v>59</v>
      </c>
      <c r="AM9" s="56">
        <f aca="true" t="shared" si="4" ref="AM9:AR10">AM13+AM20</f>
        <v>3885</v>
      </c>
      <c r="AN9" s="76">
        <f t="shared" si="4"/>
        <v>2532</v>
      </c>
      <c r="AO9" s="56">
        <f t="shared" si="4"/>
        <v>75</v>
      </c>
      <c r="AP9" s="56">
        <f t="shared" si="4"/>
        <v>563</v>
      </c>
      <c r="AQ9" s="56">
        <f t="shared" si="4"/>
        <v>320</v>
      </c>
      <c r="AR9" s="56">
        <f t="shared" si="4"/>
        <v>1574</v>
      </c>
      <c r="AS9" s="75"/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97" customFormat="1" ht="15" customHeight="1">
      <c r="A10" s="77" t="s">
        <v>30</v>
      </c>
      <c r="B10" s="56">
        <f>+K10+T10+AL10</f>
        <v>0</v>
      </c>
      <c r="C10" s="56">
        <f>L10+U10+AM10</f>
        <v>0</v>
      </c>
      <c r="D10" s="56">
        <f>+M10+V10+AN10</f>
        <v>0</v>
      </c>
      <c r="E10" s="56">
        <f>+N10+W10+AO10</f>
        <v>0</v>
      </c>
      <c r="F10" s="56">
        <f>+O10+X10+AP10</f>
        <v>0</v>
      </c>
      <c r="G10" s="56">
        <f>+P10+Y10+AQ10</f>
        <v>0</v>
      </c>
      <c r="H10" s="56">
        <f>+Q10+Z10+AR10</f>
        <v>0</v>
      </c>
      <c r="I10" s="75"/>
      <c r="J10" s="77" t="s">
        <v>30</v>
      </c>
      <c r="K10" s="106">
        <f>K14+K21</f>
        <v>0</v>
      </c>
      <c r="L10" s="56">
        <f t="shared" si="1"/>
        <v>0</v>
      </c>
      <c r="M10" s="7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75"/>
      <c r="S10" s="77" t="s">
        <v>30</v>
      </c>
      <c r="T10" s="56">
        <f>T14+T21</f>
        <v>0</v>
      </c>
      <c r="U10" s="56">
        <f t="shared" si="2"/>
        <v>0</v>
      </c>
      <c r="V10" s="76">
        <f t="shared" si="2"/>
        <v>0</v>
      </c>
      <c r="W10" s="56">
        <f t="shared" si="2"/>
        <v>0</v>
      </c>
      <c r="X10" s="56">
        <f t="shared" si="2"/>
        <v>0</v>
      </c>
      <c r="Y10" s="56">
        <f t="shared" si="2"/>
        <v>0</v>
      </c>
      <c r="Z10" s="56">
        <f t="shared" si="2"/>
        <v>0</v>
      </c>
      <c r="AA10" s="75"/>
      <c r="AB10" s="77" t="s">
        <v>30</v>
      </c>
      <c r="AC10" s="106">
        <f>AC14+AC21</f>
        <v>0</v>
      </c>
      <c r="AD10" s="56">
        <f t="shared" si="3"/>
        <v>0</v>
      </c>
      <c r="AE10" s="76">
        <f t="shared" si="3"/>
        <v>0</v>
      </c>
      <c r="AF10" s="56">
        <f t="shared" si="3"/>
        <v>0</v>
      </c>
      <c r="AG10" s="56">
        <f t="shared" si="3"/>
        <v>0</v>
      </c>
      <c r="AH10" s="56">
        <f t="shared" si="3"/>
        <v>0</v>
      </c>
      <c r="AI10" s="56">
        <f t="shared" si="3"/>
        <v>0</v>
      </c>
      <c r="AJ10" s="75"/>
      <c r="AK10" s="77" t="s">
        <v>30</v>
      </c>
      <c r="AL10" s="56">
        <f>AL14+AL21</f>
        <v>0</v>
      </c>
      <c r="AM10" s="56">
        <f>AM14+AM21</f>
        <v>0</v>
      </c>
      <c r="AN10" s="76">
        <f t="shared" si="4"/>
        <v>0</v>
      </c>
      <c r="AO10" s="56">
        <f t="shared" si="4"/>
        <v>0</v>
      </c>
      <c r="AP10" s="56">
        <f t="shared" si="4"/>
        <v>0</v>
      </c>
      <c r="AQ10" s="56">
        <f t="shared" si="4"/>
        <v>0</v>
      </c>
      <c r="AR10" s="56">
        <f t="shared" si="4"/>
        <v>0</v>
      </c>
      <c r="AS10" s="75"/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>
        <f t="shared" si="10"/>
        <v>0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29" customFormat="1" ht="15" customHeight="1">
      <c r="A12" s="199" t="s">
        <v>1</v>
      </c>
      <c r="B12" s="200"/>
      <c r="C12" s="200"/>
      <c r="D12" s="200"/>
      <c r="E12" s="200"/>
      <c r="F12" s="200"/>
      <c r="G12" s="200"/>
      <c r="H12" s="201"/>
      <c r="I12" s="112"/>
      <c r="J12" s="199" t="s">
        <v>1</v>
      </c>
      <c r="K12" s="200"/>
      <c r="L12" s="200"/>
      <c r="M12" s="200"/>
      <c r="N12" s="200"/>
      <c r="O12" s="200"/>
      <c r="P12" s="200"/>
      <c r="Q12" s="201"/>
      <c r="R12" s="112"/>
      <c r="S12" s="237" t="s">
        <v>1</v>
      </c>
      <c r="T12" s="238"/>
      <c r="U12" s="238"/>
      <c r="V12" s="238"/>
      <c r="W12" s="238"/>
      <c r="X12" s="238"/>
      <c r="Y12" s="238"/>
      <c r="Z12" s="239"/>
      <c r="AA12" s="112"/>
      <c r="AB12" s="199" t="s">
        <v>1</v>
      </c>
      <c r="AC12" s="200"/>
      <c r="AD12" s="200"/>
      <c r="AE12" s="200"/>
      <c r="AF12" s="200"/>
      <c r="AG12" s="200"/>
      <c r="AH12" s="200"/>
      <c r="AI12" s="201"/>
      <c r="AJ12" s="112"/>
      <c r="AK12" s="199" t="s">
        <v>1</v>
      </c>
      <c r="AL12" s="200"/>
      <c r="AM12" s="200"/>
      <c r="AN12" s="200"/>
      <c r="AO12" s="200"/>
      <c r="AP12" s="200"/>
      <c r="AQ12" s="200"/>
      <c r="AR12" s="201"/>
      <c r="AS12" s="11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29" customFormat="1" ht="15" customHeight="1">
      <c r="A13" s="111" t="s">
        <v>22</v>
      </c>
      <c r="B13" s="130">
        <f>K13+T13+AL13+AU13</f>
        <v>227</v>
      </c>
      <c r="C13" s="130">
        <f>L13+U13+AM13+AV13</f>
        <v>13830</v>
      </c>
      <c r="D13" s="130">
        <f>M13+V13+AN13</f>
        <v>7941</v>
      </c>
      <c r="E13" s="130">
        <f aca="true" t="shared" si="12" ref="E13:H14">N13+W13+AO13+AX13</f>
        <v>412</v>
      </c>
      <c r="F13" s="130">
        <f t="shared" si="12"/>
        <v>4407</v>
      </c>
      <c r="G13" s="130">
        <f t="shared" si="12"/>
        <v>1761</v>
      </c>
      <c r="H13" s="130">
        <f t="shared" si="12"/>
        <v>1361</v>
      </c>
      <c r="I13" s="112"/>
      <c r="J13" s="111" t="s">
        <v>29</v>
      </c>
      <c r="K13" s="115">
        <v>196</v>
      </c>
      <c r="L13" s="115">
        <v>11070</v>
      </c>
      <c r="M13" s="111">
        <f>N13+O13+P13+Q13</f>
        <v>6288</v>
      </c>
      <c r="N13" s="115">
        <v>325</v>
      </c>
      <c r="O13" s="115">
        <v>3886</v>
      </c>
      <c r="P13" s="115">
        <v>1484</v>
      </c>
      <c r="Q13" s="115">
        <v>593</v>
      </c>
      <c r="R13" s="112"/>
      <c r="S13" s="111" t="s">
        <v>29</v>
      </c>
      <c r="T13" s="130">
        <v>3</v>
      </c>
      <c r="U13" s="130">
        <v>240</v>
      </c>
      <c r="V13" s="111">
        <f>W13+X13+Y13+Z13</f>
        <v>142</v>
      </c>
      <c r="W13" s="130">
        <v>12</v>
      </c>
      <c r="X13" s="130">
        <v>92</v>
      </c>
      <c r="Y13" s="130">
        <v>25</v>
      </c>
      <c r="Z13" s="130">
        <v>13</v>
      </c>
      <c r="AA13" s="112"/>
      <c r="AB13" s="111" t="s">
        <v>29</v>
      </c>
      <c r="AC13" s="130">
        <v>3</v>
      </c>
      <c r="AD13" s="130">
        <v>240</v>
      </c>
      <c r="AE13" s="111">
        <f>SUM(AF13:AI13)</f>
        <v>140</v>
      </c>
      <c r="AF13" s="130">
        <v>12</v>
      </c>
      <c r="AG13" s="130">
        <v>92</v>
      </c>
      <c r="AH13" s="130">
        <v>24</v>
      </c>
      <c r="AI13" s="130">
        <v>12</v>
      </c>
      <c r="AJ13" s="112"/>
      <c r="AK13" s="111" t="s">
        <v>29</v>
      </c>
      <c r="AL13" s="117">
        <v>28</v>
      </c>
      <c r="AM13" s="115">
        <v>2520</v>
      </c>
      <c r="AN13" s="111">
        <f>AO13+AP13+AQ13+AR13</f>
        <v>1511</v>
      </c>
      <c r="AO13" s="115">
        <v>75</v>
      </c>
      <c r="AP13" s="115">
        <v>429</v>
      </c>
      <c r="AQ13" s="115">
        <v>252</v>
      </c>
      <c r="AR13" s="115">
        <v>755</v>
      </c>
      <c r="AS13" s="112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32" customFormat="1" ht="15" customHeight="1">
      <c r="A14" s="114" t="s">
        <v>30</v>
      </c>
      <c r="B14" s="130">
        <f>K14+T14+AL14+AU14</f>
        <v>0</v>
      </c>
      <c r="C14" s="130">
        <f>L14+U14+AM14+AV14</f>
        <v>0</v>
      </c>
      <c r="D14" s="114">
        <f>M14+V14+AN14</f>
        <v>0</v>
      </c>
      <c r="E14" s="130">
        <f t="shared" si="12"/>
        <v>0</v>
      </c>
      <c r="F14" s="130">
        <f t="shared" si="12"/>
        <v>0</v>
      </c>
      <c r="G14" s="130">
        <f t="shared" si="12"/>
        <v>0</v>
      </c>
      <c r="H14" s="130">
        <f t="shared" si="12"/>
        <v>0</v>
      </c>
      <c r="I14" s="119"/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S14" s="119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99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99" t="s">
        <v>2</v>
      </c>
      <c r="T15" s="169">
        <f>+T14/T13</f>
        <v>0</v>
      </c>
      <c r="U15" s="169">
        <f aca="true" t="shared" si="15" ref="U15:Z15">+U14/U13</f>
        <v>0</v>
      </c>
      <c r="V15" s="169">
        <f t="shared" si="15"/>
        <v>0</v>
      </c>
      <c r="W15" s="169">
        <f t="shared" si="15"/>
        <v>0</v>
      </c>
      <c r="X15" s="169">
        <f t="shared" si="15"/>
        <v>0</v>
      </c>
      <c r="Y15" s="169">
        <f t="shared" si="15"/>
        <v>0</v>
      </c>
      <c r="Z15" s="169">
        <f t="shared" si="15"/>
        <v>0</v>
      </c>
      <c r="AB15" s="99" t="s">
        <v>2</v>
      </c>
      <c r="AC15" s="169">
        <f>+AC14/AC13</f>
        <v>0</v>
      </c>
      <c r="AD15" s="169">
        <f aca="true" t="shared" si="16" ref="AD15:AI15">+AD14/AD13</f>
        <v>0</v>
      </c>
      <c r="AE15" s="169">
        <f t="shared" si="16"/>
        <v>0</v>
      </c>
      <c r="AF15" s="169">
        <f t="shared" si="16"/>
        <v>0</v>
      </c>
      <c r="AG15" s="169">
        <f t="shared" si="16"/>
        <v>0</v>
      </c>
      <c r="AH15" s="169">
        <f t="shared" si="16"/>
        <v>0</v>
      </c>
      <c r="AI15" s="169">
        <f t="shared" si="16"/>
        <v>0</v>
      </c>
      <c r="AK15" s="99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>
        <f t="shared" si="17"/>
        <v>0</v>
      </c>
      <c r="AP15" s="169">
        <f t="shared" si="17"/>
        <v>0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98" customFormat="1" ht="15" customHeight="1">
      <c r="A16" s="99" t="s">
        <v>3</v>
      </c>
      <c r="B16" s="99">
        <f aca="true" t="shared" si="19" ref="B16:C18">K16+T16+AL16+AU16</f>
        <v>0</v>
      </c>
      <c r="C16" s="99">
        <f t="shared" si="19"/>
        <v>0</v>
      </c>
      <c r="D16" s="99">
        <f>M16+V16+AN16</f>
        <v>0</v>
      </c>
      <c r="E16" s="99">
        <f aca="true" t="shared" si="20" ref="E16:H18">N16+W16+AO16+AX16</f>
        <v>0</v>
      </c>
      <c r="F16" s="99">
        <f t="shared" si="20"/>
        <v>0</v>
      </c>
      <c r="G16" s="99">
        <f t="shared" si="20"/>
        <v>0</v>
      </c>
      <c r="H16" s="99">
        <f t="shared" si="20"/>
        <v>0</v>
      </c>
      <c r="I16" s="79"/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S16" s="79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98" customFormat="1" ht="15" customHeight="1">
      <c r="A17" s="99" t="s">
        <v>4</v>
      </c>
      <c r="B17" s="100">
        <f t="shared" si="19"/>
        <v>0</v>
      </c>
      <c r="C17" s="100">
        <f t="shared" si="19"/>
        <v>0</v>
      </c>
      <c r="D17" s="99">
        <f>M17+V17+AN17</f>
        <v>0</v>
      </c>
      <c r="E17" s="100">
        <f t="shared" si="20"/>
        <v>0</v>
      </c>
      <c r="F17" s="100">
        <f t="shared" si="20"/>
        <v>0</v>
      </c>
      <c r="G17" s="100">
        <f t="shared" si="20"/>
        <v>0</v>
      </c>
      <c r="H17" s="100">
        <f t="shared" si="20"/>
        <v>0</v>
      </c>
      <c r="I17" s="79"/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S17" s="79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98" customFormat="1" ht="15" customHeight="1">
      <c r="A18" s="99" t="s">
        <v>5</v>
      </c>
      <c r="B18" s="99">
        <f t="shared" si="19"/>
        <v>0</v>
      </c>
      <c r="C18" s="99">
        <f t="shared" si="19"/>
        <v>0</v>
      </c>
      <c r="D18" s="99">
        <f>M18+V18+AN18</f>
        <v>0</v>
      </c>
      <c r="E18" s="99">
        <f t="shared" si="20"/>
        <v>0</v>
      </c>
      <c r="F18" s="99">
        <f t="shared" si="20"/>
        <v>0</v>
      </c>
      <c r="G18" s="99">
        <f t="shared" si="20"/>
        <v>0</v>
      </c>
      <c r="H18" s="99">
        <f t="shared" si="20"/>
        <v>0</v>
      </c>
      <c r="I18" s="79"/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S18" s="79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29" customFormat="1" ht="15" customHeight="1">
      <c r="A19" s="199" t="s">
        <v>6</v>
      </c>
      <c r="B19" s="200"/>
      <c r="C19" s="200"/>
      <c r="D19" s="200"/>
      <c r="E19" s="200"/>
      <c r="F19" s="200"/>
      <c r="G19" s="200"/>
      <c r="H19" s="201"/>
      <c r="I19" s="112"/>
      <c r="J19" s="199" t="s">
        <v>6</v>
      </c>
      <c r="K19" s="200"/>
      <c r="L19" s="200"/>
      <c r="M19" s="200"/>
      <c r="N19" s="200"/>
      <c r="O19" s="200"/>
      <c r="P19" s="200"/>
      <c r="Q19" s="201"/>
      <c r="R19" s="112"/>
      <c r="S19" s="199" t="s">
        <v>6</v>
      </c>
      <c r="T19" s="200"/>
      <c r="U19" s="200"/>
      <c r="V19" s="200"/>
      <c r="W19" s="200"/>
      <c r="X19" s="200"/>
      <c r="Y19" s="200"/>
      <c r="Z19" s="201"/>
      <c r="AA19" s="112"/>
      <c r="AB19" s="199" t="s">
        <v>6</v>
      </c>
      <c r="AC19" s="200"/>
      <c r="AD19" s="200"/>
      <c r="AE19" s="200"/>
      <c r="AF19" s="200"/>
      <c r="AG19" s="200"/>
      <c r="AH19" s="200"/>
      <c r="AI19" s="201"/>
      <c r="AJ19" s="112"/>
      <c r="AK19" s="199" t="s">
        <v>6</v>
      </c>
      <c r="AL19" s="200"/>
      <c r="AM19" s="200"/>
      <c r="AN19" s="200"/>
      <c r="AO19" s="200"/>
      <c r="AP19" s="200"/>
      <c r="AQ19" s="200"/>
      <c r="AR19" s="201"/>
      <c r="AS19" s="11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29" customFormat="1" ht="15" customHeight="1">
      <c r="A20" s="111" t="s">
        <v>29</v>
      </c>
      <c r="B20" s="130">
        <f aca="true" t="shared" si="21" ref="B20:H21">K20+T20+AL20</f>
        <v>704</v>
      </c>
      <c r="C20" s="130">
        <f t="shared" si="21"/>
        <v>33975</v>
      </c>
      <c r="D20" s="130">
        <f t="shared" si="21"/>
        <v>27525</v>
      </c>
      <c r="E20" s="130">
        <f t="shared" si="21"/>
        <v>3700</v>
      </c>
      <c r="F20" s="130">
        <f t="shared" si="21"/>
        <v>8600</v>
      </c>
      <c r="G20" s="130">
        <f t="shared" si="21"/>
        <v>1723</v>
      </c>
      <c r="H20" s="130">
        <f t="shared" si="21"/>
        <v>13502</v>
      </c>
      <c r="I20" s="112"/>
      <c r="J20" s="111" t="s">
        <v>29</v>
      </c>
      <c r="K20" s="114">
        <f aca="true" t="shared" si="22" ref="K20:Q21">K23+K26+K29+K32+K35+K38</f>
        <v>293</v>
      </c>
      <c r="L20" s="114">
        <f t="shared" si="22"/>
        <v>9040</v>
      </c>
      <c r="M20" s="114">
        <f t="shared" si="22"/>
        <v>7083</v>
      </c>
      <c r="N20" s="114">
        <f t="shared" si="22"/>
        <v>703</v>
      </c>
      <c r="O20" s="114">
        <f t="shared" si="22"/>
        <v>2495</v>
      </c>
      <c r="P20" s="114">
        <f t="shared" si="22"/>
        <v>398</v>
      </c>
      <c r="Q20" s="114">
        <f t="shared" si="22"/>
        <v>3487</v>
      </c>
      <c r="R20" s="112"/>
      <c r="S20" s="111" t="s">
        <v>29</v>
      </c>
      <c r="T20" s="114">
        <f>T23+T26+T29+T32+T35+T38</f>
        <v>380</v>
      </c>
      <c r="U20" s="114">
        <f aca="true" t="shared" si="23" ref="U20:Z21">U23+U26+U29+U32+U35+U38</f>
        <v>23570</v>
      </c>
      <c r="V20" s="114">
        <f t="shared" si="23"/>
        <v>19421</v>
      </c>
      <c r="W20" s="114">
        <f t="shared" si="23"/>
        <v>2997</v>
      </c>
      <c r="X20" s="114">
        <f t="shared" si="23"/>
        <v>5971</v>
      </c>
      <c r="Y20" s="114">
        <f t="shared" si="23"/>
        <v>1257</v>
      </c>
      <c r="Z20" s="114">
        <f t="shared" si="23"/>
        <v>9196</v>
      </c>
      <c r="AA20" s="112"/>
      <c r="AB20" s="111" t="s">
        <v>29</v>
      </c>
      <c r="AC20" s="120">
        <f>AC23+AC26+AC29+AC32+AC35+AC38</f>
        <v>80</v>
      </c>
      <c r="AD20" s="114">
        <f aca="true" t="shared" si="24" ref="AD20:AI21">AD23+AD26+AD29+AD32+AD35+AD38</f>
        <v>3200</v>
      </c>
      <c r="AE20" s="114">
        <f t="shared" si="24"/>
        <v>2608</v>
      </c>
      <c r="AF20" s="114">
        <f t="shared" si="24"/>
        <v>978</v>
      </c>
      <c r="AG20" s="114">
        <f t="shared" si="24"/>
        <v>398</v>
      </c>
      <c r="AH20" s="114">
        <f t="shared" si="24"/>
        <v>101</v>
      </c>
      <c r="AI20" s="114">
        <f t="shared" si="24"/>
        <v>1131</v>
      </c>
      <c r="AJ20" s="112"/>
      <c r="AK20" s="111" t="s">
        <v>29</v>
      </c>
      <c r="AL20" s="120">
        <f aca="true" t="shared" si="25" ref="AL20:AR21">AL23+AL26+AL29+AL32+AL35+AL38</f>
        <v>31</v>
      </c>
      <c r="AM20" s="114">
        <f t="shared" si="25"/>
        <v>1365</v>
      </c>
      <c r="AN20" s="114">
        <f t="shared" si="25"/>
        <v>1021</v>
      </c>
      <c r="AO20" s="114">
        <f t="shared" si="25"/>
        <v>0</v>
      </c>
      <c r="AP20" s="114">
        <f t="shared" si="25"/>
        <v>134</v>
      </c>
      <c r="AQ20" s="114">
        <f t="shared" si="25"/>
        <v>68</v>
      </c>
      <c r="AR20" s="114">
        <f t="shared" si="25"/>
        <v>819</v>
      </c>
      <c r="AS20" s="112"/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32" customFormat="1" ht="15" customHeight="1">
      <c r="A21" s="114" t="s">
        <v>30</v>
      </c>
      <c r="B21" s="114">
        <f t="shared" si="21"/>
        <v>0</v>
      </c>
      <c r="C21" s="114">
        <f t="shared" si="21"/>
        <v>0</v>
      </c>
      <c r="D21" s="114">
        <f t="shared" si="21"/>
        <v>0</v>
      </c>
      <c r="E21" s="114">
        <f t="shared" si="21"/>
        <v>0</v>
      </c>
      <c r="F21" s="114">
        <f t="shared" si="21"/>
        <v>0</v>
      </c>
      <c r="G21" s="114">
        <f t="shared" si="21"/>
        <v>0</v>
      </c>
      <c r="H21" s="114">
        <f t="shared" si="21"/>
        <v>0</v>
      </c>
      <c r="I21" s="119"/>
      <c r="J21" s="114" t="s">
        <v>30</v>
      </c>
      <c r="K21" s="114">
        <f t="shared" si="22"/>
        <v>0</v>
      </c>
      <c r="L21" s="114">
        <f t="shared" si="22"/>
        <v>0</v>
      </c>
      <c r="M21" s="114">
        <f t="shared" si="22"/>
        <v>0</v>
      </c>
      <c r="N21" s="114">
        <f t="shared" si="22"/>
        <v>0</v>
      </c>
      <c r="O21" s="114">
        <f t="shared" si="22"/>
        <v>0</v>
      </c>
      <c r="P21" s="114">
        <f t="shared" si="22"/>
        <v>0</v>
      </c>
      <c r="Q21" s="114">
        <f t="shared" si="22"/>
        <v>0</v>
      </c>
      <c r="R21" s="119"/>
      <c r="S21" s="114" t="s">
        <v>30</v>
      </c>
      <c r="T21" s="114">
        <f>T24+T27+T30+T33+T36+T39</f>
        <v>0</v>
      </c>
      <c r="U21" s="114">
        <f t="shared" si="23"/>
        <v>0</v>
      </c>
      <c r="V21" s="114">
        <f t="shared" si="23"/>
        <v>0</v>
      </c>
      <c r="W21" s="114">
        <f t="shared" si="23"/>
        <v>0</v>
      </c>
      <c r="X21" s="114">
        <f t="shared" si="23"/>
        <v>0</v>
      </c>
      <c r="Y21" s="114">
        <f t="shared" si="23"/>
        <v>0</v>
      </c>
      <c r="Z21" s="114">
        <f t="shared" si="23"/>
        <v>0</v>
      </c>
      <c r="AA21" s="119"/>
      <c r="AB21" s="114" t="s">
        <v>30</v>
      </c>
      <c r="AC21" s="120">
        <f>AC24+AC27+AC30+AC33+AC36+AC39</f>
        <v>0</v>
      </c>
      <c r="AD21" s="114">
        <f t="shared" si="24"/>
        <v>0</v>
      </c>
      <c r="AE21" s="114">
        <f t="shared" si="24"/>
        <v>0</v>
      </c>
      <c r="AF21" s="114">
        <f t="shared" si="24"/>
        <v>0</v>
      </c>
      <c r="AG21" s="114">
        <f t="shared" si="24"/>
        <v>0</v>
      </c>
      <c r="AH21" s="114">
        <f t="shared" si="24"/>
        <v>0</v>
      </c>
      <c r="AI21" s="114">
        <f t="shared" si="24"/>
        <v>0</v>
      </c>
      <c r="AJ21" s="119"/>
      <c r="AK21" s="114" t="s">
        <v>30</v>
      </c>
      <c r="AL21" s="120">
        <f t="shared" si="25"/>
        <v>0</v>
      </c>
      <c r="AM21" s="114">
        <f t="shared" si="25"/>
        <v>0</v>
      </c>
      <c r="AN21" s="114">
        <f t="shared" si="25"/>
        <v>0</v>
      </c>
      <c r="AO21" s="114">
        <f t="shared" si="25"/>
        <v>0</v>
      </c>
      <c r="AP21" s="114">
        <f t="shared" si="25"/>
        <v>0</v>
      </c>
      <c r="AQ21" s="114">
        <f t="shared" si="25"/>
        <v>0</v>
      </c>
      <c r="AR21" s="114">
        <f t="shared" si="25"/>
        <v>0</v>
      </c>
      <c r="AS21" s="119"/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2</v>
      </c>
      <c r="K22" s="145">
        <f>K21/K20</f>
        <v>0</v>
      </c>
      <c r="L22" s="145">
        <f aca="true" t="shared" si="28" ref="L22:Q22">L21/L20</f>
        <v>0</v>
      </c>
      <c r="M22" s="145">
        <f t="shared" si="28"/>
        <v>0</v>
      </c>
      <c r="N22" s="145">
        <f t="shared" si="28"/>
        <v>0</v>
      </c>
      <c r="O22" s="145">
        <f t="shared" si="28"/>
        <v>0</v>
      </c>
      <c r="P22" s="145">
        <f t="shared" si="28"/>
        <v>0</v>
      </c>
      <c r="Q22" s="145">
        <f t="shared" si="28"/>
        <v>0</v>
      </c>
      <c r="S22" s="80" t="s">
        <v>2</v>
      </c>
      <c r="T22" s="145">
        <f>T21/T20</f>
        <v>0</v>
      </c>
      <c r="U22" s="145">
        <f aca="true" t="shared" si="29" ref="U22:Z22">U21/U20</f>
        <v>0</v>
      </c>
      <c r="V22" s="145">
        <f t="shared" si="29"/>
        <v>0</v>
      </c>
      <c r="W22" s="145">
        <f t="shared" si="29"/>
        <v>0</v>
      </c>
      <c r="X22" s="145">
        <f t="shared" si="29"/>
        <v>0</v>
      </c>
      <c r="Y22" s="145">
        <f t="shared" si="29"/>
        <v>0</v>
      </c>
      <c r="Z22" s="145">
        <f t="shared" si="29"/>
        <v>0</v>
      </c>
      <c r="AB22" s="80" t="s">
        <v>2</v>
      </c>
      <c r="AC22" s="145">
        <f>AC21/AC20</f>
        <v>0</v>
      </c>
      <c r="AD22" s="145">
        <f aca="true" t="shared" si="30" ref="AD22:AI22">AD21/AD20</f>
        <v>0</v>
      </c>
      <c r="AE22" s="145">
        <f t="shared" si="30"/>
        <v>0</v>
      </c>
      <c r="AF22" s="145">
        <f t="shared" si="30"/>
        <v>0</v>
      </c>
      <c r="AG22" s="145">
        <f t="shared" si="30"/>
        <v>0</v>
      </c>
      <c r="AH22" s="145">
        <f t="shared" si="30"/>
        <v>0</v>
      </c>
      <c r="AI22" s="145">
        <f t="shared" si="30"/>
        <v>0</v>
      </c>
      <c r="AK22" s="80" t="s">
        <v>2</v>
      </c>
      <c r="AL22" s="145">
        <f>AL21/AL20</f>
        <v>0</v>
      </c>
      <c r="AM22" s="145">
        <f aca="true" t="shared" si="31" ref="AM22:AR22">AM21/AM20</f>
        <v>0</v>
      </c>
      <c r="AN22" s="145">
        <f t="shared" si="31"/>
        <v>0</v>
      </c>
      <c r="AO22" s="145" t="e">
        <f t="shared" si="31"/>
        <v>#DIV/0!</v>
      </c>
      <c r="AP22" s="145">
        <f t="shared" si="31"/>
        <v>0</v>
      </c>
      <c r="AQ22" s="145">
        <f t="shared" si="31"/>
        <v>0</v>
      </c>
      <c r="AR22" s="145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98" customFormat="1" ht="15" customHeight="1">
      <c r="A23" s="99" t="s">
        <v>23</v>
      </c>
      <c r="B23" s="99">
        <f>K23+T23+AL23+AU23</f>
        <v>147</v>
      </c>
      <c r="C23" s="99">
        <f>L23+U23+AM23+AV23</f>
        <v>7030</v>
      </c>
      <c r="D23" s="99">
        <f>M23+V23+AN23</f>
        <v>5666</v>
      </c>
      <c r="E23" s="99">
        <f aca="true" t="shared" si="33" ref="E23:H24">N23+W23+AO23+AX23</f>
        <v>923</v>
      </c>
      <c r="F23" s="99">
        <f t="shared" si="33"/>
        <v>1647</v>
      </c>
      <c r="G23" s="99">
        <f t="shared" si="33"/>
        <v>263</v>
      </c>
      <c r="H23" s="99">
        <f t="shared" si="33"/>
        <v>2833</v>
      </c>
      <c r="I23" s="79"/>
      <c r="J23" s="99" t="s">
        <v>23</v>
      </c>
      <c r="K23" s="91">
        <v>71</v>
      </c>
      <c r="L23" s="91">
        <v>2000</v>
      </c>
      <c r="M23" s="80">
        <f>N23+O23+P23+Q23</f>
        <v>1562</v>
      </c>
      <c r="N23" s="91">
        <v>169</v>
      </c>
      <c r="O23" s="91">
        <v>552</v>
      </c>
      <c r="P23" s="91">
        <v>57</v>
      </c>
      <c r="Q23" s="91">
        <v>784</v>
      </c>
      <c r="R23" s="79"/>
      <c r="S23" s="99" t="s">
        <v>23</v>
      </c>
      <c r="T23" s="92">
        <v>69</v>
      </c>
      <c r="U23" s="91">
        <v>4610</v>
      </c>
      <c r="V23" s="80">
        <f>W23+X23+Y23+Z23</f>
        <v>3790</v>
      </c>
      <c r="W23" s="91">
        <v>754</v>
      </c>
      <c r="X23" s="91">
        <v>1053</v>
      </c>
      <c r="Y23" s="91">
        <v>185</v>
      </c>
      <c r="Z23" s="91">
        <v>1798</v>
      </c>
      <c r="AA23" s="79"/>
      <c r="AB23" s="99" t="s">
        <v>23</v>
      </c>
      <c r="AC23" s="99">
        <v>20</v>
      </c>
      <c r="AD23" s="99">
        <v>1500</v>
      </c>
      <c r="AE23" s="80">
        <f>AF23+AG23+AH23+AI23</f>
        <v>1304</v>
      </c>
      <c r="AF23" s="99">
        <v>599</v>
      </c>
      <c r="AG23" s="99">
        <v>120</v>
      </c>
      <c r="AH23" s="99">
        <v>30</v>
      </c>
      <c r="AI23" s="99">
        <v>555</v>
      </c>
      <c r="AJ23" s="79"/>
      <c r="AK23" s="99" t="s">
        <v>23</v>
      </c>
      <c r="AL23" s="92">
        <v>7</v>
      </c>
      <c r="AM23" s="91">
        <v>420</v>
      </c>
      <c r="AN23" s="80">
        <f>AO23+AP23+AQ23+AR23</f>
        <v>314</v>
      </c>
      <c r="AO23" s="91">
        <v>0</v>
      </c>
      <c r="AP23" s="91">
        <v>42</v>
      </c>
      <c r="AQ23" s="91">
        <v>21</v>
      </c>
      <c r="AR23" s="91">
        <v>251</v>
      </c>
      <c r="AS23" s="79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98" customFormat="1" ht="15" customHeight="1">
      <c r="A24" s="99" t="s">
        <v>32</v>
      </c>
      <c r="B24" s="99">
        <f>K24+T24+AL24+AU24</f>
        <v>0</v>
      </c>
      <c r="C24" s="99">
        <f>L24+U24+AM24+AV24</f>
        <v>0</v>
      </c>
      <c r="D24" s="99">
        <f>M24+V24+AN24</f>
        <v>0</v>
      </c>
      <c r="E24" s="99">
        <f t="shared" si="33"/>
        <v>0</v>
      </c>
      <c r="F24" s="99">
        <f t="shared" si="33"/>
        <v>0</v>
      </c>
      <c r="G24" s="99">
        <f t="shared" si="33"/>
        <v>0</v>
      </c>
      <c r="H24" s="99">
        <f t="shared" si="33"/>
        <v>0</v>
      </c>
      <c r="I24" s="79"/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S24" s="79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J25" s="99" t="s">
        <v>2</v>
      </c>
      <c r="K25" s="169">
        <f>+K24/K23</f>
        <v>0</v>
      </c>
      <c r="L25" s="169">
        <f aca="true" t="shared" si="35" ref="L25:Q25">+L24/L23</f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>
        <f t="shared" si="35"/>
        <v>0</v>
      </c>
      <c r="Q25" s="169">
        <f t="shared" si="35"/>
        <v>0</v>
      </c>
      <c r="S25" s="99" t="s">
        <v>2</v>
      </c>
      <c r="T25" s="169">
        <f>+T24/T23</f>
        <v>0</v>
      </c>
      <c r="U25" s="169">
        <f aca="true" t="shared" si="36" ref="U25:Z25">+U24/U23</f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B25" s="99" t="s">
        <v>2</v>
      </c>
      <c r="AC25" s="169">
        <f>+AC24/AC23</f>
        <v>0</v>
      </c>
      <c r="AD25" s="169">
        <f aca="true" t="shared" si="37" ref="AD25:AI25">+AD24/AD23</f>
        <v>0</v>
      </c>
      <c r="AE25" s="169">
        <f t="shared" si="37"/>
        <v>0</v>
      </c>
      <c r="AF25" s="169">
        <f t="shared" si="37"/>
        <v>0</v>
      </c>
      <c r="AG25" s="169">
        <f t="shared" si="37"/>
        <v>0</v>
      </c>
      <c r="AH25" s="169">
        <f t="shared" si="37"/>
        <v>0</v>
      </c>
      <c r="AI25" s="169">
        <f t="shared" si="37"/>
        <v>0</v>
      </c>
      <c r="AK25" s="99" t="s">
        <v>2</v>
      </c>
      <c r="AL25" s="169">
        <f>+AL24/AL23</f>
        <v>0</v>
      </c>
      <c r="AM25" s="169">
        <f aca="true" t="shared" si="38" ref="AM25:AR25">+AM24/AM23</f>
        <v>0</v>
      </c>
      <c r="AN25" s="169">
        <f t="shared" si="38"/>
        <v>0</v>
      </c>
      <c r="AO25" s="169" t="e">
        <f t="shared" si="38"/>
        <v>#DIV/0!</v>
      </c>
      <c r="AP25" s="169">
        <f t="shared" si="38"/>
        <v>0</v>
      </c>
      <c r="AQ25" s="169">
        <f t="shared" si="38"/>
        <v>0</v>
      </c>
      <c r="AR25" s="169">
        <f t="shared" si="38"/>
        <v>0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98" customFormat="1" ht="15" customHeight="1">
      <c r="A26" s="99" t="s">
        <v>24</v>
      </c>
      <c r="B26" s="99">
        <f>K26+T26+AL26+AU26</f>
        <v>250</v>
      </c>
      <c r="C26" s="99">
        <f>L26+U26+AM26+AV26</f>
        <v>8080</v>
      </c>
      <c r="D26" s="99">
        <f>M26+V26+AN26</f>
        <v>6507</v>
      </c>
      <c r="E26" s="99">
        <f aca="true" t="shared" si="40" ref="E26:H27">N26+W26+AO26+AX26</f>
        <v>703</v>
      </c>
      <c r="F26" s="99">
        <f t="shared" si="40"/>
        <v>2321</v>
      </c>
      <c r="G26" s="99">
        <f t="shared" si="40"/>
        <v>409</v>
      </c>
      <c r="H26" s="99">
        <f t="shared" si="40"/>
        <v>3074</v>
      </c>
      <c r="I26" s="79"/>
      <c r="J26" s="99" t="s">
        <v>24</v>
      </c>
      <c r="K26" s="92">
        <v>98</v>
      </c>
      <c r="L26" s="91">
        <v>1760</v>
      </c>
      <c r="M26" s="80">
        <f>N26+O26+P26+Q26</f>
        <v>1356</v>
      </c>
      <c r="N26" s="91">
        <v>87</v>
      </c>
      <c r="O26" s="91">
        <v>530</v>
      </c>
      <c r="P26" s="91">
        <v>111</v>
      </c>
      <c r="Q26" s="91">
        <v>628</v>
      </c>
      <c r="R26" s="79"/>
      <c r="S26" s="99" t="s">
        <v>24</v>
      </c>
      <c r="T26" s="91">
        <v>140</v>
      </c>
      <c r="U26" s="91">
        <v>6020</v>
      </c>
      <c r="V26" s="80">
        <f>W26+X26+Y26+Z26</f>
        <v>4927</v>
      </c>
      <c r="W26" s="91">
        <v>616</v>
      </c>
      <c r="X26" s="91">
        <v>1761</v>
      </c>
      <c r="Y26" s="91">
        <v>284</v>
      </c>
      <c r="Z26" s="91">
        <v>2266</v>
      </c>
      <c r="AA26" s="79"/>
      <c r="AB26" s="99" t="s">
        <v>24</v>
      </c>
      <c r="AC26" s="99">
        <v>11</v>
      </c>
      <c r="AD26" s="100">
        <v>610</v>
      </c>
      <c r="AE26" s="80">
        <f>AF26+AG26+AH26+AI26</f>
        <v>489</v>
      </c>
      <c r="AF26" s="100">
        <v>183</v>
      </c>
      <c r="AG26" s="100">
        <v>31</v>
      </c>
      <c r="AH26" s="100">
        <v>13</v>
      </c>
      <c r="AI26" s="100">
        <v>262</v>
      </c>
      <c r="AJ26" s="79"/>
      <c r="AK26" s="99" t="s">
        <v>24</v>
      </c>
      <c r="AL26" s="92">
        <v>12</v>
      </c>
      <c r="AM26" s="91">
        <v>300</v>
      </c>
      <c r="AN26" s="80">
        <f>AO26+AP26+AQ26+AR26</f>
        <v>224</v>
      </c>
      <c r="AO26" s="91">
        <v>0</v>
      </c>
      <c r="AP26" s="91">
        <v>30</v>
      </c>
      <c r="AQ26" s="91">
        <v>14</v>
      </c>
      <c r="AR26" s="91">
        <v>180</v>
      </c>
      <c r="AS26" s="79"/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98" customFormat="1" ht="15" customHeight="1">
      <c r="A27" s="99" t="s">
        <v>33</v>
      </c>
      <c r="B27" s="99">
        <f>K27+T27+AL27+AU27</f>
        <v>0</v>
      </c>
      <c r="C27" s="99">
        <f>L27+U27+AM27+AV27</f>
        <v>0</v>
      </c>
      <c r="D27" s="99">
        <f>M27+V27+AN27</f>
        <v>0</v>
      </c>
      <c r="E27" s="99">
        <f t="shared" si="40"/>
        <v>0</v>
      </c>
      <c r="F27" s="99">
        <f t="shared" si="40"/>
        <v>0</v>
      </c>
      <c r="G27" s="99">
        <f t="shared" si="40"/>
        <v>0</v>
      </c>
      <c r="H27" s="99">
        <f t="shared" si="40"/>
        <v>0</v>
      </c>
      <c r="I27" s="79"/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S27" s="79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99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99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99" t="s">
        <v>2</v>
      </c>
      <c r="AC28" s="169">
        <f>+AC27/AC26</f>
        <v>0</v>
      </c>
      <c r="AD28" s="169">
        <f aca="true" t="shared" si="44" ref="AD28:AI28">+AD27/AD26</f>
        <v>0</v>
      </c>
      <c r="AE28" s="169">
        <f t="shared" si="44"/>
        <v>0</v>
      </c>
      <c r="AF28" s="169">
        <f t="shared" si="44"/>
        <v>0</v>
      </c>
      <c r="AG28" s="169">
        <f t="shared" si="44"/>
        <v>0</v>
      </c>
      <c r="AH28" s="169">
        <f t="shared" si="44"/>
        <v>0</v>
      </c>
      <c r="AI28" s="169">
        <f t="shared" si="44"/>
        <v>0</v>
      </c>
      <c r="AK28" s="99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 t="e">
        <f t="shared" si="45"/>
        <v>#DIV/0!</v>
      </c>
      <c r="AP28" s="169">
        <f t="shared" si="45"/>
        <v>0</v>
      </c>
      <c r="AQ28" s="169">
        <f t="shared" si="45"/>
        <v>0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98" customFormat="1" ht="15" customHeight="1">
      <c r="A29" s="99" t="s">
        <v>25</v>
      </c>
      <c r="B29" s="99">
        <f>K29+T29+AL29+AU29</f>
        <v>119</v>
      </c>
      <c r="C29" s="99">
        <f>L29+U29+AM29+AV29</f>
        <v>6790</v>
      </c>
      <c r="D29" s="99">
        <f>M29+V29+AN29</f>
        <v>5710</v>
      </c>
      <c r="E29" s="99">
        <f aca="true" t="shared" si="47" ref="E29:H30">N29+W29+AO29+AX29</f>
        <v>1266</v>
      </c>
      <c r="F29" s="99">
        <f t="shared" si="47"/>
        <v>1378</v>
      </c>
      <c r="G29" s="99">
        <f t="shared" si="47"/>
        <v>342</v>
      </c>
      <c r="H29" s="99">
        <f t="shared" si="47"/>
        <v>2724</v>
      </c>
      <c r="I29" s="79"/>
      <c r="J29" s="99" t="s">
        <v>25</v>
      </c>
      <c r="K29" s="91">
        <v>25</v>
      </c>
      <c r="L29" s="91">
        <v>640</v>
      </c>
      <c r="M29" s="80">
        <f>N29+O29+P29+Q29</f>
        <v>497</v>
      </c>
      <c r="N29" s="91">
        <v>31</v>
      </c>
      <c r="O29" s="91">
        <v>177</v>
      </c>
      <c r="P29" s="91">
        <v>36</v>
      </c>
      <c r="Q29" s="91">
        <v>253</v>
      </c>
      <c r="R29" s="79"/>
      <c r="S29" s="99" t="s">
        <v>25</v>
      </c>
      <c r="T29" s="91">
        <v>93</v>
      </c>
      <c r="U29" s="91">
        <v>6120</v>
      </c>
      <c r="V29" s="80">
        <f>W29+X29+Y29+Z29</f>
        <v>5191</v>
      </c>
      <c r="W29" s="91">
        <v>1235</v>
      </c>
      <c r="X29" s="91">
        <v>1198</v>
      </c>
      <c r="Y29" s="91">
        <v>304</v>
      </c>
      <c r="Z29" s="91">
        <v>2454</v>
      </c>
      <c r="AA29" s="79"/>
      <c r="AB29" s="99" t="s">
        <v>25</v>
      </c>
      <c r="AC29" s="99">
        <v>3</v>
      </c>
      <c r="AD29" s="100">
        <v>130</v>
      </c>
      <c r="AE29" s="80">
        <f>AF29+AG29+AH29+AI29</f>
        <v>108</v>
      </c>
      <c r="AF29" s="100">
        <v>43</v>
      </c>
      <c r="AG29" s="100">
        <v>5</v>
      </c>
      <c r="AH29" s="100">
        <v>2</v>
      </c>
      <c r="AI29" s="100">
        <v>58</v>
      </c>
      <c r="AJ29" s="79"/>
      <c r="AK29" s="99" t="s">
        <v>25</v>
      </c>
      <c r="AL29" s="92">
        <v>1</v>
      </c>
      <c r="AM29" s="91">
        <v>30</v>
      </c>
      <c r="AN29" s="80">
        <f>AO29+AP29+AQ29+AR29</f>
        <v>22</v>
      </c>
      <c r="AO29" s="91">
        <v>0</v>
      </c>
      <c r="AP29" s="91">
        <v>3</v>
      </c>
      <c r="AQ29" s="91">
        <v>2</v>
      </c>
      <c r="AR29" s="91">
        <v>17</v>
      </c>
      <c r="AS29" s="79"/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98" customFormat="1" ht="15" customHeight="1">
      <c r="A30" s="99" t="s">
        <v>34</v>
      </c>
      <c r="B30" s="99">
        <f>K30+T30+AL30+AU30</f>
        <v>0</v>
      </c>
      <c r="C30" s="99">
        <f>L30+U30+AM30+AV30</f>
        <v>0</v>
      </c>
      <c r="D30" s="99">
        <f>M30+V30+AN30</f>
        <v>0</v>
      </c>
      <c r="E30" s="99">
        <f t="shared" si="47"/>
        <v>0</v>
      </c>
      <c r="F30" s="99">
        <f t="shared" si="47"/>
        <v>0</v>
      </c>
      <c r="G30" s="99">
        <f t="shared" si="47"/>
        <v>0</v>
      </c>
      <c r="H30" s="99">
        <f t="shared" si="47"/>
        <v>0</v>
      </c>
      <c r="I30" s="79"/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S30" s="79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99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99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99" t="s">
        <v>2</v>
      </c>
      <c r="AC31" s="169">
        <f>+AC30/AC29</f>
        <v>0</v>
      </c>
      <c r="AD31" s="169">
        <f aca="true" t="shared" si="51" ref="AD31:AI31">+AD30/AD29</f>
        <v>0</v>
      </c>
      <c r="AE31" s="169">
        <f t="shared" si="51"/>
        <v>0</v>
      </c>
      <c r="AF31" s="169">
        <f t="shared" si="51"/>
        <v>0</v>
      </c>
      <c r="AG31" s="169">
        <f t="shared" si="51"/>
        <v>0</v>
      </c>
      <c r="AH31" s="169">
        <f t="shared" si="51"/>
        <v>0</v>
      </c>
      <c r="AI31" s="169">
        <f t="shared" si="51"/>
        <v>0</v>
      </c>
      <c r="AK31" s="99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 t="e">
        <f t="shared" si="52"/>
        <v>#DIV/0!</v>
      </c>
      <c r="AP31" s="169">
        <f t="shared" si="52"/>
        <v>0</v>
      </c>
      <c r="AQ31" s="169">
        <f t="shared" si="52"/>
        <v>0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98" customFormat="1" ht="15" customHeight="1">
      <c r="A32" s="99" t="s">
        <v>26</v>
      </c>
      <c r="B32" s="99">
        <f>K32+T32+AL32+AU32</f>
        <v>1</v>
      </c>
      <c r="C32" s="99">
        <f>L32+U32+AM32+AV32</f>
        <v>130</v>
      </c>
      <c r="D32" s="99">
        <f>M32+V32+AN32</f>
        <v>96</v>
      </c>
      <c r="E32" s="99">
        <f aca="true" t="shared" si="54" ref="E32:H33">N32+W32+AO32+AX32</f>
        <v>12</v>
      </c>
      <c r="F32" s="99">
        <f t="shared" si="54"/>
        <v>51</v>
      </c>
      <c r="G32" s="99">
        <f t="shared" si="54"/>
        <v>13</v>
      </c>
      <c r="H32" s="99">
        <f t="shared" si="54"/>
        <v>20</v>
      </c>
      <c r="I32" s="79"/>
      <c r="J32" s="99" t="s">
        <v>26</v>
      </c>
      <c r="K32" s="91"/>
      <c r="L32" s="91"/>
      <c r="M32" s="80">
        <f>N32+O32+P32+Q32</f>
        <v>0</v>
      </c>
      <c r="N32" s="91"/>
      <c r="O32" s="91"/>
      <c r="P32" s="91"/>
      <c r="Q32" s="91"/>
      <c r="R32" s="79"/>
      <c r="S32" s="99" t="s">
        <v>26</v>
      </c>
      <c r="T32" s="91">
        <v>1</v>
      </c>
      <c r="U32" s="91">
        <v>130</v>
      </c>
      <c r="V32" s="80">
        <f>W32+X32+Y32+Z32</f>
        <v>96</v>
      </c>
      <c r="W32" s="91">
        <v>12</v>
      </c>
      <c r="X32" s="91">
        <v>51</v>
      </c>
      <c r="Y32" s="91">
        <v>13</v>
      </c>
      <c r="Z32" s="91">
        <v>20</v>
      </c>
      <c r="AA32" s="79"/>
      <c r="AB32" s="99" t="s">
        <v>26</v>
      </c>
      <c r="AC32" s="99">
        <v>1</v>
      </c>
      <c r="AD32" s="100">
        <v>130</v>
      </c>
      <c r="AE32" s="80">
        <f>AF32+AG32+AH32+AI32</f>
        <v>96</v>
      </c>
      <c r="AF32" s="100">
        <v>12</v>
      </c>
      <c r="AG32" s="100">
        <v>51</v>
      </c>
      <c r="AH32" s="100">
        <v>13</v>
      </c>
      <c r="AI32" s="100">
        <v>20</v>
      </c>
      <c r="AJ32" s="79"/>
      <c r="AK32" s="99" t="s">
        <v>26</v>
      </c>
      <c r="AL32" s="92"/>
      <c r="AM32" s="91">
        <v>0</v>
      </c>
      <c r="AN32" s="80">
        <f>AO32+AP32+AQ32+AR32</f>
        <v>0</v>
      </c>
      <c r="AO32" s="91">
        <v>0</v>
      </c>
      <c r="AP32" s="91">
        <v>0</v>
      </c>
      <c r="AQ32" s="91">
        <v>0</v>
      </c>
      <c r="AR32" s="91">
        <v>0</v>
      </c>
      <c r="AS32" s="79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98" customFormat="1" ht="15" customHeight="1">
      <c r="A33" s="99" t="s">
        <v>35</v>
      </c>
      <c r="B33" s="99">
        <f>K33+T33+AL33+AU33</f>
        <v>0</v>
      </c>
      <c r="C33" s="99">
        <f>L33+U33+AM33+AV33</f>
        <v>0</v>
      </c>
      <c r="D33" s="99">
        <f>M33+V33+AN33</f>
        <v>0</v>
      </c>
      <c r="E33" s="99">
        <f t="shared" si="54"/>
        <v>0</v>
      </c>
      <c r="F33" s="99">
        <f t="shared" si="54"/>
        <v>0</v>
      </c>
      <c r="G33" s="99">
        <f t="shared" si="54"/>
        <v>0</v>
      </c>
      <c r="H33" s="99">
        <f t="shared" si="54"/>
        <v>0</v>
      </c>
      <c r="I33" s="79"/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S33" s="79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J34" s="99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99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>
        <f t="shared" si="57"/>
        <v>0</v>
      </c>
      <c r="Z34" s="169">
        <f t="shared" si="57"/>
        <v>0</v>
      </c>
      <c r="AB34" s="99" t="s">
        <v>2</v>
      </c>
      <c r="AC34" s="169">
        <f>+AC33/AC32</f>
        <v>0</v>
      </c>
      <c r="AD34" s="169">
        <f aca="true" t="shared" si="58" ref="AD34:AI34">+AD33/AD32</f>
        <v>0</v>
      </c>
      <c r="AE34" s="169">
        <f t="shared" si="58"/>
        <v>0</v>
      </c>
      <c r="AF34" s="169">
        <f t="shared" si="58"/>
        <v>0</v>
      </c>
      <c r="AG34" s="169">
        <f t="shared" si="58"/>
        <v>0</v>
      </c>
      <c r="AH34" s="169">
        <f t="shared" si="58"/>
        <v>0</v>
      </c>
      <c r="AI34" s="169">
        <f t="shared" si="58"/>
        <v>0</v>
      </c>
      <c r="AK34" s="99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98" customFormat="1" ht="15" customHeight="1">
      <c r="A35" s="99" t="s">
        <v>27</v>
      </c>
      <c r="B35" s="99">
        <f>K35+T35+AL35+AU35</f>
        <v>53</v>
      </c>
      <c r="C35" s="99">
        <f>L35+U35+AM35+AV35</f>
        <v>3155</v>
      </c>
      <c r="D35" s="99">
        <f>M35+V35+AN35</f>
        <v>2593</v>
      </c>
      <c r="E35" s="99">
        <f aca="true" t="shared" si="61" ref="E35:H36">N35+W35+AO35+AX35</f>
        <v>62</v>
      </c>
      <c r="F35" s="99">
        <f t="shared" si="61"/>
        <v>939</v>
      </c>
      <c r="G35" s="99">
        <f t="shared" si="61"/>
        <v>321</v>
      </c>
      <c r="H35" s="99">
        <f t="shared" si="61"/>
        <v>1271</v>
      </c>
      <c r="I35" s="79"/>
      <c r="J35" s="99" t="s">
        <v>27</v>
      </c>
      <c r="K35" s="91">
        <v>20</v>
      </c>
      <c r="L35" s="91">
        <v>270</v>
      </c>
      <c r="M35" s="80">
        <f>N35+O35+P35+Q35</f>
        <v>225</v>
      </c>
      <c r="N35" s="91">
        <v>5</v>
      </c>
      <c r="O35" s="91">
        <v>75</v>
      </c>
      <c r="P35" s="91">
        <v>33</v>
      </c>
      <c r="Q35" s="91">
        <v>112</v>
      </c>
      <c r="R35" s="79"/>
      <c r="S35" s="99" t="s">
        <v>27</v>
      </c>
      <c r="T35" s="91">
        <v>33</v>
      </c>
      <c r="U35" s="91">
        <v>2870</v>
      </c>
      <c r="V35" s="80">
        <f>W35+X35+Y35+Z35</f>
        <v>2358</v>
      </c>
      <c r="W35" s="91">
        <v>57</v>
      </c>
      <c r="X35" s="91">
        <v>864</v>
      </c>
      <c r="Y35" s="91">
        <v>287</v>
      </c>
      <c r="Z35" s="91">
        <v>1150</v>
      </c>
      <c r="AA35" s="79"/>
      <c r="AB35" s="99" t="s">
        <v>27</v>
      </c>
      <c r="AC35" s="99">
        <v>33</v>
      </c>
      <c r="AD35" s="100"/>
      <c r="AE35" s="80">
        <f>AF35+AG35+AH35+AI35</f>
        <v>0</v>
      </c>
      <c r="AF35" s="100"/>
      <c r="AG35" s="100"/>
      <c r="AH35" s="100"/>
      <c r="AI35" s="100"/>
      <c r="AJ35" s="79"/>
      <c r="AK35" s="99" t="s">
        <v>27</v>
      </c>
      <c r="AL35" s="92"/>
      <c r="AM35" s="91">
        <v>15</v>
      </c>
      <c r="AN35" s="80">
        <f>AO35+AP35+AQ35+AR35</f>
        <v>10</v>
      </c>
      <c r="AO35" s="91">
        <v>0</v>
      </c>
      <c r="AP35" s="91">
        <v>0</v>
      </c>
      <c r="AQ35" s="91">
        <v>1</v>
      </c>
      <c r="AR35" s="91">
        <v>9</v>
      </c>
      <c r="AS35" s="79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98" customFormat="1" ht="15" customHeight="1">
      <c r="A36" s="99" t="s">
        <v>36</v>
      </c>
      <c r="B36" s="99">
        <f>K36+T36+AL36+AU36</f>
        <v>0</v>
      </c>
      <c r="C36" s="99">
        <f>L36+U36+AM36+AV36</f>
        <v>0</v>
      </c>
      <c r="D36" s="99">
        <f>M36+V36+AN36</f>
        <v>0</v>
      </c>
      <c r="E36" s="99">
        <f t="shared" si="61"/>
        <v>0</v>
      </c>
      <c r="F36" s="99">
        <f t="shared" si="61"/>
        <v>0</v>
      </c>
      <c r="G36" s="99">
        <f t="shared" si="61"/>
        <v>0</v>
      </c>
      <c r="H36" s="99">
        <f t="shared" si="61"/>
        <v>0</v>
      </c>
      <c r="I36" s="79"/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91"/>
      <c r="AS36" s="79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99" t="s">
        <v>2</v>
      </c>
      <c r="K37" s="169">
        <f>+K36/K35</f>
        <v>0</v>
      </c>
      <c r="L37" s="169">
        <f aca="true" t="shared" si="63" ref="L37:Q37">+L36/L35</f>
        <v>0</v>
      </c>
      <c r="M37" s="169">
        <f t="shared" si="63"/>
        <v>0</v>
      </c>
      <c r="N37" s="169">
        <f t="shared" si="63"/>
        <v>0</v>
      </c>
      <c r="O37" s="169">
        <f t="shared" si="63"/>
        <v>0</v>
      </c>
      <c r="P37" s="169">
        <f t="shared" si="63"/>
        <v>0</v>
      </c>
      <c r="Q37" s="169">
        <f t="shared" si="63"/>
        <v>0</v>
      </c>
      <c r="S37" s="99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99" t="s">
        <v>2</v>
      </c>
      <c r="AC37" s="169">
        <f>+AC36/AC35</f>
        <v>0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K37" s="99" t="s">
        <v>2</v>
      </c>
      <c r="AL37" s="169" t="e">
        <f aca="true" t="shared" si="66" ref="AL37:AQ37">+AL36/AL35</f>
        <v>#DIV/0!</v>
      </c>
      <c r="AM37" s="169">
        <f t="shared" si="66"/>
        <v>0</v>
      </c>
      <c r="AN37" s="169">
        <f t="shared" si="66"/>
        <v>0</v>
      </c>
      <c r="AO37" s="169" t="e">
        <f t="shared" si="66"/>
        <v>#DIV/0!</v>
      </c>
      <c r="AP37" s="169" t="e">
        <f t="shared" si="66"/>
        <v>#DIV/0!</v>
      </c>
      <c r="AQ37" s="169">
        <f t="shared" si="66"/>
        <v>0</v>
      </c>
      <c r="AR37" s="93">
        <f>AR36/AR35</f>
        <v>0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98" customFormat="1" ht="15" customHeight="1">
      <c r="A38" s="99" t="s">
        <v>28</v>
      </c>
      <c r="B38" s="99">
        <f>K38+T38+AL38+AU38</f>
        <v>134</v>
      </c>
      <c r="C38" s="99">
        <f>L38+U38+AM38+AV38</f>
        <v>8790</v>
      </c>
      <c r="D38" s="99">
        <f>M38+V38+AN38</f>
        <v>6953</v>
      </c>
      <c r="E38" s="99">
        <f aca="true" t="shared" si="68" ref="E38:H39">N38+W38+AO38+AX38</f>
        <v>734</v>
      </c>
      <c r="F38" s="99">
        <f t="shared" si="68"/>
        <v>2264</v>
      </c>
      <c r="G38" s="99">
        <f t="shared" si="68"/>
        <v>375</v>
      </c>
      <c r="H38" s="99">
        <f t="shared" si="68"/>
        <v>3580</v>
      </c>
      <c r="I38" s="79"/>
      <c r="J38" s="99" t="s">
        <v>28</v>
      </c>
      <c r="K38" s="92">
        <v>79</v>
      </c>
      <c r="L38" s="91">
        <v>4370</v>
      </c>
      <c r="M38" s="80">
        <f>N38+O38+P38+Q38</f>
        <v>3443</v>
      </c>
      <c r="N38" s="91">
        <v>411</v>
      </c>
      <c r="O38" s="91">
        <v>1161</v>
      </c>
      <c r="P38" s="91">
        <v>161</v>
      </c>
      <c r="Q38" s="91">
        <v>1710</v>
      </c>
      <c r="R38" s="79"/>
      <c r="S38" s="99" t="s">
        <v>28</v>
      </c>
      <c r="T38" s="91">
        <v>44</v>
      </c>
      <c r="U38" s="91">
        <v>3820</v>
      </c>
      <c r="V38" s="80">
        <f>W38+X38+Y38+Z38</f>
        <v>3059</v>
      </c>
      <c r="W38" s="91">
        <v>323</v>
      </c>
      <c r="X38" s="91">
        <v>1044</v>
      </c>
      <c r="Y38" s="91">
        <v>184</v>
      </c>
      <c r="Z38" s="91">
        <v>1508</v>
      </c>
      <c r="AA38" s="79"/>
      <c r="AB38" s="99" t="s">
        <v>28</v>
      </c>
      <c r="AC38" s="99">
        <v>12</v>
      </c>
      <c r="AD38" s="100">
        <v>830</v>
      </c>
      <c r="AE38" s="80">
        <f>AF38+AG38+AH38+AI38</f>
        <v>611</v>
      </c>
      <c r="AF38" s="100">
        <v>141</v>
      </c>
      <c r="AG38" s="100">
        <v>191</v>
      </c>
      <c r="AH38" s="100">
        <v>43</v>
      </c>
      <c r="AI38" s="100">
        <v>236</v>
      </c>
      <c r="AJ38" s="79"/>
      <c r="AK38" s="99" t="s">
        <v>28</v>
      </c>
      <c r="AL38" s="92">
        <v>11</v>
      </c>
      <c r="AM38" s="91">
        <v>600</v>
      </c>
      <c r="AN38" s="80">
        <f>AO38+AP38+AQ38+AR38</f>
        <v>451</v>
      </c>
      <c r="AO38" s="91">
        <v>0</v>
      </c>
      <c r="AP38" s="91">
        <v>59</v>
      </c>
      <c r="AQ38" s="91">
        <v>30</v>
      </c>
      <c r="AR38" s="91">
        <v>362</v>
      </c>
      <c r="AS38" s="79"/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98" customFormat="1" ht="15" customHeight="1">
      <c r="A39" s="99" t="s">
        <v>37</v>
      </c>
      <c r="B39" s="99">
        <f>K39+T39+AL39+AU39</f>
        <v>0</v>
      </c>
      <c r="C39" s="99">
        <f>L39+U39+AM39+AV39</f>
        <v>0</v>
      </c>
      <c r="D39" s="99">
        <f>M39+V39+AN39</f>
        <v>0</v>
      </c>
      <c r="E39" s="99">
        <f t="shared" si="68"/>
        <v>0</v>
      </c>
      <c r="F39" s="99">
        <f t="shared" si="68"/>
        <v>0</v>
      </c>
      <c r="G39" s="99">
        <f t="shared" si="68"/>
        <v>0</v>
      </c>
      <c r="H39" s="99">
        <f t="shared" si="68"/>
        <v>0</v>
      </c>
      <c r="I39" s="79"/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S39" s="79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99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99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99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99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 t="e">
        <f t="shared" si="73"/>
        <v>#DIV/0!</v>
      </c>
      <c r="AP40" s="169">
        <f t="shared" si="73"/>
        <v>0</v>
      </c>
      <c r="AQ40" s="169">
        <f t="shared" si="73"/>
        <v>0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1:53" s="98" customFormat="1" ht="15" customHeight="1">
      <c r="A41" s="104"/>
      <c r="B41" s="104"/>
      <c r="C41" s="104"/>
      <c r="D41" s="104"/>
      <c r="E41" s="104"/>
      <c r="F41" s="104"/>
      <c r="G41" s="104"/>
      <c r="H41" s="104"/>
      <c r="I41" s="79"/>
      <c r="M41" s="79"/>
      <c r="R41" s="79"/>
      <c r="V41" s="79"/>
      <c r="AA41" s="79"/>
      <c r="AE41" s="79"/>
      <c r="AJ41" s="79"/>
      <c r="AN41" s="79"/>
      <c r="AS41" s="79"/>
      <c r="AT41"/>
      <c r="AU41"/>
      <c r="AV41"/>
      <c r="AW41"/>
      <c r="AX41"/>
      <c r="AY41"/>
      <c r="AZ41"/>
      <c r="BA41"/>
    </row>
    <row r="42" spans="1:53" s="98" customFormat="1" ht="15" customHeight="1">
      <c r="A42" s="104"/>
      <c r="B42" s="104"/>
      <c r="C42" s="104"/>
      <c r="D42" s="104"/>
      <c r="E42" s="104"/>
      <c r="F42" s="104"/>
      <c r="G42" s="104"/>
      <c r="H42" s="104"/>
      <c r="I42" s="79"/>
      <c r="M42" s="79"/>
      <c r="R42" s="79"/>
      <c r="V42" s="79"/>
      <c r="AA42" s="79"/>
      <c r="AE42" s="79"/>
      <c r="AJ42" s="79"/>
      <c r="AN42" s="79"/>
      <c r="AS42" s="79"/>
      <c r="AT42"/>
      <c r="AU42"/>
      <c r="AV42"/>
      <c r="AW42"/>
      <c r="AX42"/>
      <c r="AY42"/>
      <c r="AZ42"/>
      <c r="BA42"/>
    </row>
    <row r="43" spans="1:53" s="98" customFormat="1" ht="15" customHeight="1">
      <c r="A43" s="104"/>
      <c r="B43" s="104"/>
      <c r="C43" s="104"/>
      <c r="D43" s="104"/>
      <c r="E43" s="104"/>
      <c r="F43" s="104"/>
      <c r="G43" s="104"/>
      <c r="H43" s="104"/>
      <c r="I43" s="79"/>
      <c r="M43" s="79"/>
      <c r="R43" s="79"/>
      <c r="V43" s="79"/>
      <c r="AA43" s="79"/>
      <c r="AE43" s="79"/>
      <c r="AJ43" s="79"/>
      <c r="AN43" s="79"/>
      <c r="AS43" s="79"/>
      <c r="AT43"/>
      <c r="AU43"/>
      <c r="AV43"/>
      <c r="AW43"/>
      <c r="AX43"/>
      <c r="AY43"/>
      <c r="AZ43"/>
      <c r="BA43"/>
    </row>
    <row r="44" spans="1:53" s="98" customFormat="1" ht="15" customHeight="1">
      <c r="A44" s="104"/>
      <c r="B44" s="104"/>
      <c r="C44" s="104"/>
      <c r="D44" s="104" t="s">
        <v>83</v>
      </c>
      <c r="E44" s="104"/>
      <c r="F44" s="105"/>
      <c r="G44" s="105"/>
      <c r="H44" s="105"/>
      <c r="I44" s="79"/>
      <c r="M44" s="79"/>
      <c r="R44" s="79"/>
      <c r="V44" s="79"/>
      <c r="AA44" s="79"/>
      <c r="AE44" s="79"/>
      <c r="AJ44" s="79"/>
      <c r="AN44" s="79"/>
      <c r="AS44" s="79"/>
      <c r="AT44"/>
      <c r="AU44"/>
      <c r="AV44"/>
      <c r="AW44"/>
      <c r="AX44"/>
      <c r="AY44"/>
      <c r="AZ44"/>
      <c r="BA44"/>
    </row>
    <row r="45" spans="1:53" s="98" customFormat="1" ht="15" customHeight="1">
      <c r="A45" s="104"/>
      <c r="B45" s="104"/>
      <c r="C45" s="104"/>
      <c r="D45" s="104" t="s">
        <v>98</v>
      </c>
      <c r="E45" s="104"/>
      <c r="F45" s="105"/>
      <c r="G45" s="105"/>
      <c r="H45" s="105"/>
      <c r="I45" s="79"/>
      <c r="M45" s="79"/>
      <c r="R45" s="79"/>
      <c r="V45" s="79"/>
      <c r="AA45" s="79"/>
      <c r="AE45" s="79"/>
      <c r="AJ45" s="79"/>
      <c r="AN45" s="79"/>
      <c r="AS45" s="79"/>
      <c r="AT45"/>
      <c r="AU45"/>
      <c r="AV45"/>
      <c r="AW45"/>
      <c r="AX45"/>
      <c r="AY45"/>
      <c r="AZ45"/>
      <c r="BA45"/>
    </row>
    <row r="46" spans="1:53" s="98" customFormat="1" ht="15" customHeight="1">
      <c r="A46" s="104"/>
      <c r="B46" s="104"/>
      <c r="C46" s="104"/>
      <c r="D46" s="104" t="s">
        <v>124</v>
      </c>
      <c r="E46" s="104"/>
      <c r="F46" s="105"/>
      <c r="G46" s="105"/>
      <c r="H46" s="105"/>
      <c r="I46" s="79"/>
      <c r="M46" s="79"/>
      <c r="R46" s="79"/>
      <c r="V46" s="79"/>
      <c r="AA46" s="79"/>
      <c r="AE46" s="79"/>
      <c r="AJ46" s="79"/>
      <c r="AN46" s="79"/>
      <c r="AS46" s="79"/>
      <c r="AT46"/>
      <c r="AU46"/>
      <c r="AV46"/>
      <c r="AW46"/>
      <c r="AX46"/>
      <c r="AY46"/>
      <c r="AZ46"/>
      <c r="BA46"/>
    </row>
    <row r="47" spans="1:53" s="98" customFormat="1" ht="15" customHeight="1">
      <c r="A47" s="104"/>
      <c r="B47" s="104"/>
      <c r="C47" s="104"/>
      <c r="D47" s="104"/>
      <c r="E47" s="104"/>
      <c r="F47" s="104"/>
      <c r="G47" s="104"/>
      <c r="H47" s="104"/>
      <c r="I47" s="79"/>
      <c r="M47" s="79"/>
      <c r="R47" s="79"/>
      <c r="V47" s="79"/>
      <c r="AA47" s="79"/>
      <c r="AE47" s="79"/>
      <c r="AJ47" s="79"/>
      <c r="AN47" s="79"/>
      <c r="AS47" s="79"/>
      <c r="AT47"/>
      <c r="AU47"/>
      <c r="AV47"/>
      <c r="AW47"/>
      <c r="AX47"/>
      <c r="AY47"/>
      <c r="AZ47"/>
      <c r="BA47"/>
    </row>
    <row r="48" spans="1:53" s="98" customFormat="1" ht="15" customHeight="1">
      <c r="A48" s="104"/>
      <c r="B48" s="104"/>
      <c r="C48" s="104"/>
      <c r="D48" s="104"/>
      <c r="E48" s="104"/>
      <c r="F48" s="104"/>
      <c r="G48" s="104"/>
      <c r="H48" s="104"/>
      <c r="I48" s="79"/>
      <c r="M48" s="79"/>
      <c r="R48" s="79"/>
      <c r="V48" s="79"/>
      <c r="AA48" s="79"/>
      <c r="AE48" s="79"/>
      <c r="AJ48" s="79"/>
      <c r="AN48" s="79"/>
      <c r="AS48" s="79"/>
      <c r="AT48"/>
      <c r="AU48"/>
      <c r="AV48"/>
      <c r="AW48"/>
      <c r="AX48"/>
      <c r="AY48"/>
      <c r="AZ48"/>
      <c r="BA48"/>
    </row>
    <row r="49" spans="9:53" s="98" customFormat="1" ht="15" customHeight="1">
      <c r="I49" s="79"/>
      <c r="M49" s="79"/>
      <c r="R49" s="79"/>
      <c r="V49" s="79"/>
      <c r="AA49" s="79"/>
      <c r="AE49" s="79"/>
      <c r="AJ49" s="79"/>
      <c r="AN49" s="79"/>
      <c r="AS49" s="79"/>
      <c r="AT49"/>
      <c r="AU49"/>
      <c r="AV49"/>
      <c r="AW49"/>
      <c r="AX49"/>
      <c r="AY49"/>
      <c r="AZ49"/>
      <c r="BA49"/>
    </row>
  </sheetData>
  <sheetProtection/>
  <mergeCells count="29">
    <mergeCell ref="S8:Z8"/>
    <mergeCell ref="AB8:AI8"/>
    <mergeCell ref="AK8:AR8"/>
    <mergeCell ref="E2:H2"/>
    <mergeCell ref="E3:H3"/>
    <mergeCell ref="J3:Q3"/>
    <mergeCell ref="S3:Z3"/>
    <mergeCell ref="AB3:AI3"/>
    <mergeCell ref="AK3:AR3"/>
    <mergeCell ref="S19:Z19"/>
    <mergeCell ref="AB19:AI19"/>
    <mergeCell ref="AK19:AR19"/>
    <mergeCell ref="A4:H4"/>
    <mergeCell ref="J4:Q4"/>
    <mergeCell ref="S4:Z4"/>
    <mergeCell ref="AB4:AI4"/>
    <mergeCell ref="AK4:AR4"/>
    <mergeCell ref="A8:H8"/>
    <mergeCell ref="J8:Q8"/>
    <mergeCell ref="AT8:BA8"/>
    <mergeCell ref="AT12:BA12"/>
    <mergeCell ref="AT19:BA19"/>
    <mergeCell ref="A12:H12"/>
    <mergeCell ref="J12:Q12"/>
    <mergeCell ref="S12:Z12"/>
    <mergeCell ref="AB12:AI12"/>
    <mergeCell ref="AK12:AR12"/>
    <mergeCell ref="A19:H19"/>
    <mergeCell ref="J19:Q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26.140625" style="0" customWidth="1"/>
    <col min="2" max="2" width="7.8515625" style="0" customWidth="1"/>
    <col min="3" max="4" width="8.8515625" style="0" customWidth="1"/>
    <col min="5" max="5" width="8.57421875" style="0" customWidth="1"/>
    <col min="6" max="6" width="9.00390625" style="0" customWidth="1"/>
    <col min="9" max="9" width="9.140625" style="20" customWidth="1"/>
    <col min="10" max="10" width="27.7109375" style="0" customWidth="1"/>
    <col min="11" max="11" width="9.28125" style="0" customWidth="1"/>
    <col min="12" max="12" width="8.28125" style="0" customWidth="1"/>
    <col min="13" max="13" width="9.140625" style="20" customWidth="1"/>
    <col min="14" max="14" width="8.7109375" style="0" customWidth="1"/>
    <col min="15" max="15" width="7.7109375" style="0" customWidth="1"/>
    <col min="16" max="16" width="7.8515625" style="0" customWidth="1"/>
    <col min="17" max="17" width="8.00390625" style="0" customWidth="1"/>
    <col min="18" max="18" width="9.140625" style="20" customWidth="1"/>
    <col min="19" max="19" width="27.421875" style="0" customWidth="1"/>
    <col min="20" max="20" width="8.7109375" style="0" customWidth="1"/>
    <col min="21" max="21" width="8.00390625" style="0" customWidth="1"/>
    <col min="22" max="22" width="9.140625" style="20" customWidth="1"/>
    <col min="23" max="23" width="8.8515625" style="0" customWidth="1"/>
    <col min="24" max="24" width="8.00390625" style="0" customWidth="1"/>
    <col min="25" max="26" width="9.421875" style="0" customWidth="1"/>
    <col min="27" max="27" width="9.140625" style="20" customWidth="1"/>
    <col min="28" max="28" width="28.00390625" style="0" customWidth="1"/>
    <col min="29" max="29" width="8.140625" style="0" customWidth="1"/>
    <col min="30" max="30" width="8.00390625" style="0" customWidth="1"/>
    <col min="31" max="31" width="9.140625" style="20" customWidth="1"/>
    <col min="32" max="32" width="8.7109375" style="0" customWidth="1"/>
    <col min="33" max="33" width="8.28125" style="0" customWidth="1"/>
    <col min="34" max="35" width="8.140625" style="0" customWidth="1"/>
    <col min="36" max="36" width="9.140625" style="20" customWidth="1"/>
    <col min="37" max="37" width="24.421875" style="0" customWidth="1"/>
    <col min="38" max="38" width="8.7109375" style="0" customWidth="1"/>
    <col min="40" max="40" width="9.140625" style="20" customWidth="1"/>
    <col min="42" max="42" width="8.28125" style="0" customWidth="1"/>
    <col min="43" max="43" width="8.7109375" style="0" customWidth="1"/>
    <col min="44" max="44" width="9.7109375" style="0" customWidth="1"/>
    <col min="45" max="45" width="9.140625" style="20" customWidth="1"/>
    <col min="46" max="46" width="16.140625" style="0" customWidth="1"/>
    <col min="47" max="47" width="8.421875" style="0" customWidth="1"/>
  </cols>
  <sheetData>
    <row r="1" s="9" customFormat="1" ht="21.75" customHeight="1">
      <c r="H1" s="70" t="s">
        <v>15</v>
      </c>
    </row>
    <row r="2" spans="5:8" s="8" customFormat="1" ht="21.75" customHeight="1">
      <c r="E2" s="213" t="s">
        <v>78</v>
      </c>
      <c r="F2" s="213"/>
      <c r="G2" s="213"/>
      <c r="H2" s="213"/>
    </row>
    <row r="3" spans="2:44" s="8" customFormat="1" ht="45" customHeight="1">
      <c r="B3" s="11"/>
      <c r="C3" s="11"/>
      <c r="D3" s="11"/>
      <c r="E3" s="212" t="s">
        <v>134</v>
      </c>
      <c r="F3" s="212"/>
      <c r="G3" s="212"/>
      <c r="H3" s="212"/>
      <c r="J3" s="143"/>
      <c r="K3" s="143"/>
      <c r="L3" s="143"/>
      <c r="M3" s="143"/>
      <c r="N3" s="143"/>
      <c r="O3" s="143"/>
      <c r="P3" s="143"/>
      <c r="Q3" s="143"/>
      <c r="S3" s="240"/>
      <c r="T3" s="240"/>
      <c r="U3" s="240"/>
      <c r="V3" s="240"/>
      <c r="W3" s="240"/>
      <c r="X3" s="240"/>
      <c r="Y3" s="240"/>
      <c r="Z3" s="240"/>
      <c r="AB3" s="240"/>
      <c r="AC3" s="240"/>
      <c r="AD3" s="240"/>
      <c r="AE3" s="240"/>
      <c r="AF3" s="240"/>
      <c r="AG3" s="240"/>
      <c r="AH3" s="240"/>
      <c r="AI3" s="240"/>
      <c r="AK3" s="240"/>
      <c r="AL3" s="240"/>
      <c r="AM3" s="240"/>
      <c r="AN3" s="240"/>
      <c r="AO3" s="240"/>
      <c r="AP3" s="240"/>
      <c r="AQ3" s="240"/>
      <c r="AR3" s="240"/>
    </row>
    <row r="4" spans="1:17" s="9" customFormat="1" ht="38.25" customHeight="1">
      <c r="A4" s="205" t="s">
        <v>125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1" ht="19.5" customHeight="1">
      <c r="A5" s="5" t="s">
        <v>19</v>
      </c>
      <c r="B5" s="2"/>
      <c r="C5" s="2"/>
      <c r="D5" s="2"/>
      <c r="F5" s="3"/>
      <c r="G5" s="2"/>
      <c r="H5" s="2"/>
      <c r="J5" s="7" t="s">
        <v>17</v>
      </c>
      <c r="O5" s="7"/>
      <c r="P5" s="6"/>
      <c r="S5" s="5" t="s">
        <v>18</v>
      </c>
      <c r="X5" s="5"/>
      <c r="Y5" s="5"/>
      <c r="AB5" s="15" t="s">
        <v>20</v>
      </c>
      <c r="AC5" s="15"/>
      <c r="AD5" s="15"/>
      <c r="AF5" s="15"/>
      <c r="AG5" s="15"/>
      <c r="AH5" s="15"/>
      <c r="AK5" s="7" t="s">
        <v>21</v>
      </c>
      <c r="AP5" s="7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97" customFormat="1" ht="15" customHeight="1">
      <c r="A8" s="196" t="s">
        <v>16</v>
      </c>
      <c r="B8" s="197"/>
      <c r="C8" s="197"/>
      <c r="D8" s="197"/>
      <c r="E8" s="197"/>
      <c r="F8" s="197"/>
      <c r="G8" s="197"/>
      <c r="H8" s="198"/>
      <c r="I8" s="75"/>
      <c r="J8" s="196" t="s">
        <v>16</v>
      </c>
      <c r="K8" s="197"/>
      <c r="L8" s="197"/>
      <c r="M8" s="197"/>
      <c r="N8" s="197"/>
      <c r="O8" s="197"/>
      <c r="P8" s="197"/>
      <c r="Q8" s="198"/>
      <c r="R8" s="75"/>
      <c r="S8" s="196" t="s">
        <v>16</v>
      </c>
      <c r="T8" s="197"/>
      <c r="U8" s="197"/>
      <c r="V8" s="197"/>
      <c r="W8" s="197"/>
      <c r="X8" s="197"/>
      <c r="Y8" s="197"/>
      <c r="Z8" s="198"/>
      <c r="AA8" s="75"/>
      <c r="AB8" s="196" t="s">
        <v>16</v>
      </c>
      <c r="AC8" s="197"/>
      <c r="AD8" s="197"/>
      <c r="AE8" s="197"/>
      <c r="AF8" s="197"/>
      <c r="AG8" s="197"/>
      <c r="AH8" s="197"/>
      <c r="AI8" s="198"/>
      <c r="AJ8" s="75"/>
      <c r="AK8" s="196" t="s">
        <v>16</v>
      </c>
      <c r="AL8" s="197"/>
      <c r="AM8" s="197"/>
      <c r="AN8" s="197"/>
      <c r="AO8" s="197"/>
      <c r="AP8" s="197"/>
      <c r="AQ8" s="197"/>
      <c r="AR8" s="198"/>
      <c r="AS8" s="75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97" customFormat="1" ht="15" customHeight="1">
      <c r="A9" s="76" t="s">
        <v>29</v>
      </c>
      <c r="B9" s="106">
        <f>K9+T9+AL9</f>
        <v>788.1</v>
      </c>
      <c r="C9" s="56">
        <f aca="true" t="shared" si="0" ref="B9:H10">+L9+U9+AM9</f>
        <v>50440</v>
      </c>
      <c r="D9" s="56">
        <f t="shared" si="0"/>
        <v>38614</v>
      </c>
      <c r="E9" s="56">
        <f t="shared" si="0"/>
        <v>5667</v>
      </c>
      <c r="F9" s="56">
        <f t="shared" si="0"/>
        <v>9353</v>
      </c>
      <c r="G9" s="56">
        <f t="shared" si="0"/>
        <v>5507</v>
      </c>
      <c r="H9" s="56">
        <f t="shared" si="0"/>
        <v>18087</v>
      </c>
      <c r="I9" s="75"/>
      <c r="J9" s="76" t="s">
        <v>29</v>
      </c>
      <c r="K9" s="106">
        <f>K13+K20</f>
        <v>335.6</v>
      </c>
      <c r="L9" s="56">
        <f aca="true" t="shared" si="1" ref="L9:Q10">L13+L20</f>
        <v>12670</v>
      </c>
      <c r="M9" s="76">
        <f t="shared" si="1"/>
        <v>8510</v>
      </c>
      <c r="N9" s="56">
        <f t="shared" si="1"/>
        <v>428</v>
      </c>
      <c r="O9" s="56">
        <f t="shared" si="1"/>
        <v>2994</v>
      </c>
      <c r="P9" s="56">
        <f t="shared" si="1"/>
        <v>2294</v>
      </c>
      <c r="Q9" s="56">
        <f t="shared" si="1"/>
        <v>2794</v>
      </c>
      <c r="R9" s="75"/>
      <c r="S9" s="76" t="s">
        <v>29</v>
      </c>
      <c r="T9" s="106">
        <f>T13+T20</f>
        <v>440.79999999999995</v>
      </c>
      <c r="U9" s="56">
        <f aca="true" t="shared" si="2" ref="U9:Z10">U13+U20</f>
        <v>36200</v>
      </c>
      <c r="V9" s="76">
        <f t="shared" si="2"/>
        <v>29107</v>
      </c>
      <c r="W9" s="56">
        <f t="shared" si="2"/>
        <v>5053</v>
      </c>
      <c r="X9" s="56">
        <f t="shared" si="2"/>
        <v>6162</v>
      </c>
      <c r="Y9" s="56">
        <f t="shared" si="2"/>
        <v>3017</v>
      </c>
      <c r="Z9" s="56">
        <f t="shared" si="2"/>
        <v>14875</v>
      </c>
      <c r="AA9" s="75"/>
      <c r="AB9" s="76" t="s">
        <v>29</v>
      </c>
      <c r="AC9" s="106">
        <f>AC13+AC20</f>
        <v>180.89999999999998</v>
      </c>
      <c r="AD9" s="56">
        <f aca="true" t="shared" si="3" ref="AD9:AI10">AD13+AD20</f>
        <v>20980</v>
      </c>
      <c r="AE9" s="76">
        <f t="shared" si="3"/>
        <v>16878</v>
      </c>
      <c r="AF9" s="56">
        <f t="shared" si="3"/>
        <v>3985</v>
      </c>
      <c r="AG9" s="56">
        <f t="shared" si="3"/>
        <v>2715</v>
      </c>
      <c r="AH9" s="56">
        <f t="shared" si="3"/>
        <v>1685</v>
      </c>
      <c r="AI9" s="56">
        <f t="shared" si="3"/>
        <v>8493</v>
      </c>
      <c r="AJ9" s="75"/>
      <c r="AK9" s="76" t="s">
        <v>29</v>
      </c>
      <c r="AL9" s="106">
        <f>AL13+AL20</f>
        <v>11.7</v>
      </c>
      <c r="AM9" s="56">
        <f aca="true" t="shared" si="4" ref="AM9:AR10">AM13+AM20</f>
        <v>1570</v>
      </c>
      <c r="AN9" s="76">
        <f t="shared" si="4"/>
        <v>997</v>
      </c>
      <c r="AO9" s="56">
        <f t="shared" si="4"/>
        <v>186</v>
      </c>
      <c r="AP9" s="56">
        <f t="shared" si="4"/>
        <v>197</v>
      </c>
      <c r="AQ9" s="56">
        <f t="shared" si="4"/>
        <v>196</v>
      </c>
      <c r="AR9" s="56">
        <f t="shared" si="4"/>
        <v>418</v>
      </c>
      <c r="AS9" s="75"/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97" customFormat="1" ht="15" customHeight="1">
      <c r="A10" s="77" t="s">
        <v>30</v>
      </c>
      <c r="B10" s="106">
        <f t="shared" si="0"/>
        <v>0</v>
      </c>
      <c r="C10" s="56">
        <f t="shared" si="0"/>
        <v>0</v>
      </c>
      <c r="D10" s="56">
        <f t="shared" si="0"/>
        <v>0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75"/>
      <c r="J10" s="77" t="s">
        <v>30</v>
      </c>
      <c r="K10" s="106">
        <f>K14+K21</f>
        <v>0</v>
      </c>
      <c r="L10" s="56">
        <f t="shared" si="1"/>
        <v>0</v>
      </c>
      <c r="M10" s="7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75"/>
      <c r="S10" s="77" t="s">
        <v>30</v>
      </c>
      <c r="T10" s="106">
        <f>T14+T21</f>
        <v>0</v>
      </c>
      <c r="U10" s="56">
        <f t="shared" si="2"/>
        <v>0</v>
      </c>
      <c r="V10" s="76">
        <f t="shared" si="2"/>
        <v>0</v>
      </c>
      <c r="W10" s="56">
        <f t="shared" si="2"/>
        <v>0</v>
      </c>
      <c r="X10" s="56">
        <f t="shared" si="2"/>
        <v>0</v>
      </c>
      <c r="Y10" s="56">
        <f t="shared" si="2"/>
        <v>0</v>
      </c>
      <c r="Z10" s="56">
        <f t="shared" si="2"/>
        <v>0</v>
      </c>
      <c r="AA10" s="75"/>
      <c r="AB10" s="77" t="s">
        <v>30</v>
      </c>
      <c r="AC10" s="106">
        <f>AC14+AC21</f>
        <v>0</v>
      </c>
      <c r="AD10" s="56">
        <f t="shared" si="3"/>
        <v>0</v>
      </c>
      <c r="AE10" s="76">
        <f t="shared" si="3"/>
        <v>0</v>
      </c>
      <c r="AF10" s="56">
        <f t="shared" si="3"/>
        <v>0</v>
      </c>
      <c r="AG10" s="56">
        <f t="shared" si="3"/>
        <v>0</v>
      </c>
      <c r="AH10" s="56">
        <f t="shared" si="3"/>
        <v>0</v>
      </c>
      <c r="AI10" s="56">
        <f t="shared" si="3"/>
        <v>0</v>
      </c>
      <c r="AJ10" s="75"/>
      <c r="AK10" s="77" t="s">
        <v>30</v>
      </c>
      <c r="AL10" s="106">
        <f>AL14+AL21</f>
        <v>0</v>
      </c>
      <c r="AM10" s="56">
        <f t="shared" si="4"/>
        <v>0</v>
      </c>
      <c r="AN10" s="76">
        <f t="shared" si="4"/>
        <v>0</v>
      </c>
      <c r="AO10" s="56">
        <f t="shared" si="4"/>
        <v>0</v>
      </c>
      <c r="AP10" s="56">
        <f t="shared" si="4"/>
        <v>0</v>
      </c>
      <c r="AQ10" s="56">
        <f t="shared" si="4"/>
        <v>0</v>
      </c>
      <c r="AR10" s="56">
        <f t="shared" si="4"/>
        <v>0</v>
      </c>
      <c r="AS10" s="75"/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>
        <f t="shared" si="10"/>
        <v>0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29" customFormat="1" ht="15" customHeight="1">
      <c r="A12" s="199" t="s">
        <v>1</v>
      </c>
      <c r="B12" s="200"/>
      <c r="C12" s="200"/>
      <c r="D12" s="200"/>
      <c r="E12" s="200"/>
      <c r="F12" s="200"/>
      <c r="G12" s="200"/>
      <c r="H12" s="201"/>
      <c r="I12" s="112"/>
      <c r="J12" s="199" t="s">
        <v>1</v>
      </c>
      <c r="K12" s="200"/>
      <c r="L12" s="200"/>
      <c r="M12" s="200"/>
      <c r="N12" s="200"/>
      <c r="O12" s="200"/>
      <c r="P12" s="200"/>
      <c r="Q12" s="201"/>
      <c r="R12" s="112"/>
      <c r="S12" s="199" t="s">
        <v>1</v>
      </c>
      <c r="T12" s="200"/>
      <c r="U12" s="200"/>
      <c r="V12" s="200"/>
      <c r="W12" s="200"/>
      <c r="X12" s="200"/>
      <c r="Y12" s="200"/>
      <c r="Z12" s="201"/>
      <c r="AA12" s="112"/>
      <c r="AB12" s="199" t="s">
        <v>1</v>
      </c>
      <c r="AC12" s="200"/>
      <c r="AD12" s="200"/>
      <c r="AE12" s="200"/>
      <c r="AF12" s="200"/>
      <c r="AG12" s="200"/>
      <c r="AH12" s="200"/>
      <c r="AI12" s="201"/>
      <c r="AJ12" s="112"/>
      <c r="AK12" s="199" t="s">
        <v>1</v>
      </c>
      <c r="AL12" s="200"/>
      <c r="AM12" s="200"/>
      <c r="AN12" s="200"/>
      <c r="AO12" s="200"/>
      <c r="AP12" s="200"/>
      <c r="AQ12" s="200"/>
      <c r="AR12" s="201"/>
      <c r="AS12" s="11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29" customFormat="1" ht="15" customHeight="1">
      <c r="A13" s="111" t="s">
        <v>22</v>
      </c>
      <c r="B13" s="134">
        <f>K13+T13+AL13+AU13</f>
        <v>124.89999999999999</v>
      </c>
      <c r="C13" s="130">
        <f>L13+U13+AM13+AV13</f>
        <v>8070</v>
      </c>
      <c r="D13" s="130">
        <f>M13+V13+AN13</f>
        <v>4819</v>
      </c>
      <c r="E13" s="130">
        <f aca="true" t="shared" si="12" ref="E13:H14">N13+W13+AO13+AX13</f>
        <v>1188</v>
      </c>
      <c r="F13" s="130">
        <f t="shared" si="12"/>
        <v>1573</v>
      </c>
      <c r="G13" s="130">
        <f t="shared" si="12"/>
        <v>1185</v>
      </c>
      <c r="H13" s="130">
        <f t="shared" si="12"/>
        <v>873</v>
      </c>
      <c r="I13" s="112"/>
      <c r="J13" s="111" t="s">
        <v>29</v>
      </c>
      <c r="K13" s="117">
        <v>87.6</v>
      </c>
      <c r="L13" s="115">
        <v>3580</v>
      </c>
      <c r="M13" s="114">
        <f>N13+O13+P13+Q13</f>
        <v>2222</v>
      </c>
      <c r="N13" s="115">
        <v>260</v>
      </c>
      <c r="O13" s="115">
        <v>871</v>
      </c>
      <c r="P13" s="115">
        <v>711</v>
      </c>
      <c r="Q13" s="115">
        <v>380</v>
      </c>
      <c r="R13" s="112"/>
      <c r="S13" s="111" t="s">
        <v>29</v>
      </c>
      <c r="T13" s="117">
        <v>33.5</v>
      </c>
      <c r="U13" s="115">
        <v>3560</v>
      </c>
      <c r="V13" s="114">
        <f>W13+X13+Y13+Z13</f>
        <v>2180</v>
      </c>
      <c r="W13" s="115">
        <v>808</v>
      </c>
      <c r="X13" s="115">
        <v>581</v>
      </c>
      <c r="Y13" s="115">
        <v>400</v>
      </c>
      <c r="Z13" s="115">
        <v>391</v>
      </c>
      <c r="AA13" s="112"/>
      <c r="AB13" s="111" t="s">
        <v>29</v>
      </c>
      <c r="AC13" s="117">
        <v>33.5</v>
      </c>
      <c r="AD13" s="115">
        <v>3560</v>
      </c>
      <c r="AE13" s="114">
        <f>AF13+AG13+AH13+AI13</f>
        <v>2180</v>
      </c>
      <c r="AF13" s="115">
        <v>808</v>
      </c>
      <c r="AG13" s="115">
        <v>581</v>
      </c>
      <c r="AH13" s="115">
        <v>400</v>
      </c>
      <c r="AI13" s="115">
        <v>391</v>
      </c>
      <c r="AJ13" s="112"/>
      <c r="AK13" s="114" t="s">
        <v>29</v>
      </c>
      <c r="AL13" s="117">
        <v>3.8</v>
      </c>
      <c r="AM13" s="131">
        <v>930</v>
      </c>
      <c r="AN13" s="122">
        <f>AO13+AP13+AQ13+AR13</f>
        <v>417</v>
      </c>
      <c r="AO13" s="131">
        <v>120</v>
      </c>
      <c r="AP13" s="131">
        <v>121</v>
      </c>
      <c r="AQ13" s="131">
        <v>74</v>
      </c>
      <c r="AR13" s="131">
        <v>102</v>
      </c>
      <c r="AS13" s="112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29" customFormat="1" ht="15" customHeight="1">
      <c r="A14" s="113" t="s">
        <v>30</v>
      </c>
      <c r="B14" s="134">
        <f>K14+T14+AL14+AU14</f>
        <v>0</v>
      </c>
      <c r="C14" s="130">
        <f>L14+U14+AM14+AV14</f>
        <v>0</v>
      </c>
      <c r="D14" s="130">
        <f>M14+V14+AN14</f>
        <v>0</v>
      </c>
      <c r="E14" s="130">
        <f t="shared" si="12"/>
        <v>0</v>
      </c>
      <c r="F14" s="130">
        <f t="shared" si="12"/>
        <v>0</v>
      </c>
      <c r="G14" s="130">
        <f t="shared" si="12"/>
        <v>0</v>
      </c>
      <c r="H14" s="130">
        <f t="shared" si="12"/>
        <v>0</v>
      </c>
      <c r="I14" s="112"/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S14" s="112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99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99" t="s">
        <v>2</v>
      </c>
      <c r="T15" s="169">
        <f>+T14/T13</f>
        <v>0</v>
      </c>
      <c r="U15" s="169">
        <f aca="true" t="shared" si="15" ref="U15:Z15">+U14/U13</f>
        <v>0</v>
      </c>
      <c r="V15" s="169">
        <f t="shared" si="15"/>
        <v>0</v>
      </c>
      <c r="W15" s="169">
        <f t="shared" si="15"/>
        <v>0</v>
      </c>
      <c r="X15" s="169">
        <f t="shared" si="15"/>
        <v>0</v>
      </c>
      <c r="Y15" s="169">
        <f t="shared" si="15"/>
        <v>0</v>
      </c>
      <c r="Z15" s="169">
        <f t="shared" si="15"/>
        <v>0</v>
      </c>
      <c r="AB15" s="99" t="s">
        <v>2</v>
      </c>
      <c r="AC15" s="169">
        <f>+AC14/AC13</f>
        <v>0</v>
      </c>
      <c r="AD15" s="169">
        <f aca="true" t="shared" si="16" ref="AD15:AI15">+AD14/AD13</f>
        <v>0</v>
      </c>
      <c r="AE15" s="169">
        <f t="shared" si="16"/>
        <v>0</v>
      </c>
      <c r="AF15" s="169">
        <f t="shared" si="16"/>
        <v>0</v>
      </c>
      <c r="AG15" s="169">
        <f t="shared" si="16"/>
        <v>0</v>
      </c>
      <c r="AH15" s="169">
        <f t="shared" si="16"/>
        <v>0</v>
      </c>
      <c r="AI15" s="169">
        <f t="shared" si="16"/>
        <v>0</v>
      </c>
      <c r="AK15" s="99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>
        <f t="shared" si="17"/>
        <v>0</v>
      </c>
      <c r="AP15" s="169">
        <f t="shared" si="17"/>
        <v>0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98" customFormat="1" ht="15" customHeight="1">
      <c r="A16" s="99" t="s">
        <v>3</v>
      </c>
      <c r="B16" s="99">
        <f aca="true" t="shared" si="19" ref="B16:C18">K16+T16+AL16+AU16</f>
        <v>0</v>
      </c>
      <c r="C16" s="99">
        <f t="shared" si="19"/>
        <v>0</v>
      </c>
      <c r="D16" s="99">
        <f>M16+V16+AN16</f>
        <v>0</v>
      </c>
      <c r="E16" s="99">
        <f aca="true" t="shared" si="20" ref="E16:H18">N16+W16+AO16+AX16</f>
        <v>0</v>
      </c>
      <c r="F16" s="99">
        <f t="shared" si="20"/>
        <v>0</v>
      </c>
      <c r="G16" s="99">
        <f t="shared" si="20"/>
        <v>0</v>
      </c>
      <c r="H16" s="99">
        <f t="shared" si="20"/>
        <v>0</v>
      </c>
      <c r="I16" s="79"/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S16" s="79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98" customFormat="1" ht="15" customHeight="1">
      <c r="A17" s="99" t="s">
        <v>4</v>
      </c>
      <c r="B17" s="99">
        <f t="shared" si="19"/>
        <v>0</v>
      </c>
      <c r="C17" s="99">
        <f t="shared" si="19"/>
        <v>0</v>
      </c>
      <c r="D17" s="99">
        <f>M17+V17+AN17</f>
        <v>0</v>
      </c>
      <c r="E17" s="99">
        <f t="shared" si="20"/>
        <v>0</v>
      </c>
      <c r="F17" s="99">
        <f t="shared" si="20"/>
        <v>0</v>
      </c>
      <c r="G17" s="99">
        <f t="shared" si="20"/>
        <v>0</v>
      </c>
      <c r="H17" s="99">
        <f t="shared" si="20"/>
        <v>0</v>
      </c>
      <c r="I17" s="79"/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S17" s="79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98" customFormat="1" ht="15" customHeight="1">
      <c r="A18" s="99" t="s">
        <v>5</v>
      </c>
      <c r="B18" s="99">
        <f t="shared" si="19"/>
        <v>0</v>
      </c>
      <c r="C18" s="99">
        <f t="shared" si="19"/>
        <v>0</v>
      </c>
      <c r="D18" s="99">
        <f>M18+V18+AN18</f>
        <v>0</v>
      </c>
      <c r="E18" s="99">
        <f t="shared" si="20"/>
        <v>0</v>
      </c>
      <c r="F18" s="99">
        <f t="shared" si="20"/>
        <v>0</v>
      </c>
      <c r="G18" s="99">
        <f t="shared" si="20"/>
        <v>0</v>
      </c>
      <c r="H18" s="99">
        <f t="shared" si="20"/>
        <v>0</v>
      </c>
      <c r="I18" s="79"/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S18" s="79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29" customFormat="1" ht="15" customHeight="1">
      <c r="A19" s="199" t="s">
        <v>6</v>
      </c>
      <c r="B19" s="200"/>
      <c r="C19" s="200"/>
      <c r="D19" s="200"/>
      <c r="E19" s="200"/>
      <c r="F19" s="200"/>
      <c r="G19" s="200"/>
      <c r="H19" s="201"/>
      <c r="I19" s="112"/>
      <c r="J19" s="199" t="s">
        <v>6</v>
      </c>
      <c r="K19" s="200"/>
      <c r="L19" s="200"/>
      <c r="M19" s="200"/>
      <c r="N19" s="200"/>
      <c r="O19" s="200"/>
      <c r="P19" s="200"/>
      <c r="Q19" s="201"/>
      <c r="R19" s="112"/>
      <c r="S19" s="199" t="s">
        <v>6</v>
      </c>
      <c r="T19" s="200"/>
      <c r="U19" s="200"/>
      <c r="V19" s="200"/>
      <c r="W19" s="200"/>
      <c r="X19" s="200"/>
      <c r="Y19" s="200"/>
      <c r="Z19" s="201"/>
      <c r="AA19" s="112"/>
      <c r="AB19" s="199" t="s">
        <v>6</v>
      </c>
      <c r="AC19" s="200"/>
      <c r="AD19" s="200"/>
      <c r="AE19" s="200"/>
      <c r="AF19" s="200"/>
      <c r="AG19" s="200"/>
      <c r="AH19" s="200"/>
      <c r="AI19" s="201"/>
      <c r="AJ19" s="112"/>
      <c r="AK19" s="243" t="s">
        <v>6</v>
      </c>
      <c r="AL19" s="244"/>
      <c r="AM19" s="244"/>
      <c r="AN19" s="244"/>
      <c r="AO19" s="244"/>
      <c r="AP19" s="244"/>
      <c r="AQ19" s="244"/>
      <c r="AR19" s="245"/>
      <c r="AS19" s="11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29" customFormat="1" ht="15" customHeight="1">
      <c r="A20" s="111" t="s">
        <v>29</v>
      </c>
      <c r="B20" s="134">
        <f aca="true" t="shared" si="21" ref="B20:H21">K20+T20+AL20</f>
        <v>663.1999999999999</v>
      </c>
      <c r="C20" s="130">
        <f t="shared" si="21"/>
        <v>42370</v>
      </c>
      <c r="D20" s="130">
        <f t="shared" si="21"/>
        <v>33795</v>
      </c>
      <c r="E20" s="130">
        <f t="shared" si="21"/>
        <v>4479</v>
      </c>
      <c r="F20" s="130">
        <f t="shared" si="21"/>
        <v>7780</v>
      </c>
      <c r="G20" s="130">
        <f t="shared" si="21"/>
        <v>4322</v>
      </c>
      <c r="H20" s="130">
        <f t="shared" si="21"/>
        <v>17214</v>
      </c>
      <c r="I20" s="112"/>
      <c r="J20" s="111" t="s">
        <v>29</v>
      </c>
      <c r="K20" s="134">
        <f aca="true" t="shared" si="22" ref="K20:Q21">K23+K26+K29+K32+K35+K38</f>
        <v>248</v>
      </c>
      <c r="L20" s="133">
        <f t="shared" si="22"/>
        <v>9090</v>
      </c>
      <c r="M20" s="111">
        <f t="shared" si="22"/>
        <v>6288</v>
      </c>
      <c r="N20" s="130">
        <f t="shared" si="22"/>
        <v>168</v>
      </c>
      <c r="O20" s="130">
        <f t="shared" si="22"/>
        <v>2123</v>
      </c>
      <c r="P20" s="130">
        <f t="shared" si="22"/>
        <v>1583</v>
      </c>
      <c r="Q20" s="130">
        <f t="shared" si="22"/>
        <v>2414</v>
      </c>
      <c r="R20" s="112"/>
      <c r="S20" s="111" t="s">
        <v>29</v>
      </c>
      <c r="T20" s="134">
        <f aca="true" t="shared" si="23" ref="T20:Z21">T23+T26+T29+T32+T35+T38</f>
        <v>407.29999999999995</v>
      </c>
      <c r="U20" s="133">
        <f t="shared" si="23"/>
        <v>32640</v>
      </c>
      <c r="V20" s="111">
        <f t="shared" si="23"/>
        <v>26927</v>
      </c>
      <c r="W20" s="130">
        <f t="shared" si="23"/>
        <v>4245</v>
      </c>
      <c r="X20" s="130">
        <f t="shared" si="23"/>
        <v>5581</v>
      </c>
      <c r="Y20" s="130">
        <f t="shared" si="23"/>
        <v>2617</v>
      </c>
      <c r="Z20" s="130">
        <f t="shared" si="23"/>
        <v>14484</v>
      </c>
      <c r="AA20" s="112"/>
      <c r="AB20" s="111" t="s">
        <v>29</v>
      </c>
      <c r="AC20" s="134">
        <f aca="true" t="shared" si="24" ref="AC20:AI21">AC23+AC26+AC29+AC32+AC35+AC38</f>
        <v>147.39999999999998</v>
      </c>
      <c r="AD20" s="133">
        <f t="shared" si="24"/>
        <v>17420</v>
      </c>
      <c r="AE20" s="111">
        <f t="shared" si="24"/>
        <v>14698</v>
      </c>
      <c r="AF20" s="130">
        <f t="shared" si="24"/>
        <v>3177</v>
      </c>
      <c r="AG20" s="130">
        <f t="shared" si="24"/>
        <v>2134</v>
      </c>
      <c r="AH20" s="130">
        <f t="shared" si="24"/>
        <v>1285</v>
      </c>
      <c r="AI20" s="130">
        <f t="shared" si="24"/>
        <v>8102</v>
      </c>
      <c r="AJ20" s="112"/>
      <c r="AK20" s="114" t="s">
        <v>29</v>
      </c>
      <c r="AL20" s="146">
        <f aca="true" t="shared" si="25" ref="AL20:AR21">AL23+AL26+AL29+AL32+AL35+AL38</f>
        <v>7.9</v>
      </c>
      <c r="AM20" s="147">
        <f t="shared" si="25"/>
        <v>640</v>
      </c>
      <c r="AN20" s="114">
        <f t="shared" si="25"/>
        <v>580</v>
      </c>
      <c r="AO20" s="148">
        <f t="shared" si="25"/>
        <v>66</v>
      </c>
      <c r="AP20" s="148">
        <f t="shared" si="25"/>
        <v>76</v>
      </c>
      <c r="AQ20" s="148">
        <f t="shared" si="25"/>
        <v>122</v>
      </c>
      <c r="AR20" s="148">
        <f t="shared" si="25"/>
        <v>316</v>
      </c>
      <c r="AS20" s="112"/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29" customFormat="1" ht="15" customHeight="1">
      <c r="A21" s="113" t="s">
        <v>30</v>
      </c>
      <c r="B21" s="134">
        <f t="shared" si="21"/>
        <v>0</v>
      </c>
      <c r="C21" s="130">
        <f t="shared" si="21"/>
        <v>0</v>
      </c>
      <c r="D21" s="130">
        <f t="shared" si="21"/>
        <v>0</v>
      </c>
      <c r="E21" s="130">
        <f t="shared" si="21"/>
        <v>0</v>
      </c>
      <c r="F21" s="130">
        <f t="shared" si="21"/>
        <v>0</v>
      </c>
      <c r="G21" s="130">
        <f t="shared" si="21"/>
        <v>0</v>
      </c>
      <c r="H21" s="130">
        <f t="shared" si="21"/>
        <v>0</v>
      </c>
      <c r="I21" s="112"/>
      <c r="J21" s="113" t="s">
        <v>30</v>
      </c>
      <c r="K21" s="134">
        <f>K24+K27+K30+K33+K36+K39</f>
        <v>0</v>
      </c>
      <c r="L21" s="130">
        <f t="shared" si="22"/>
        <v>0</v>
      </c>
      <c r="M21" s="111">
        <f t="shared" si="22"/>
        <v>0</v>
      </c>
      <c r="N21" s="130">
        <f t="shared" si="22"/>
        <v>0</v>
      </c>
      <c r="O21" s="130">
        <f t="shared" si="22"/>
        <v>0</v>
      </c>
      <c r="P21" s="130">
        <f t="shared" si="22"/>
        <v>0</v>
      </c>
      <c r="Q21" s="130">
        <f t="shared" si="22"/>
        <v>0</v>
      </c>
      <c r="R21" s="112"/>
      <c r="S21" s="113" t="s">
        <v>30</v>
      </c>
      <c r="T21" s="134">
        <f>T24+T27+T30+T33+T36+T39</f>
        <v>0</v>
      </c>
      <c r="U21" s="130">
        <f t="shared" si="23"/>
        <v>0</v>
      </c>
      <c r="V21" s="111">
        <f t="shared" si="23"/>
        <v>0</v>
      </c>
      <c r="W21" s="130">
        <f t="shared" si="23"/>
        <v>0</v>
      </c>
      <c r="X21" s="130">
        <f t="shared" si="23"/>
        <v>0</v>
      </c>
      <c r="Y21" s="130">
        <f t="shared" si="23"/>
        <v>0</v>
      </c>
      <c r="Z21" s="130">
        <f t="shared" si="23"/>
        <v>0</v>
      </c>
      <c r="AA21" s="112"/>
      <c r="AB21" s="113" t="s">
        <v>30</v>
      </c>
      <c r="AC21" s="134">
        <f>AC24+AC27+AC30+AC33+AC36+AC39</f>
        <v>0</v>
      </c>
      <c r="AD21" s="130">
        <f t="shared" si="24"/>
        <v>0</v>
      </c>
      <c r="AE21" s="111">
        <f t="shared" si="24"/>
        <v>0</v>
      </c>
      <c r="AF21" s="130">
        <f t="shared" si="24"/>
        <v>0</v>
      </c>
      <c r="AG21" s="130">
        <f t="shared" si="24"/>
        <v>0</v>
      </c>
      <c r="AH21" s="130">
        <f t="shared" si="24"/>
        <v>0</v>
      </c>
      <c r="AI21" s="130">
        <f t="shared" si="24"/>
        <v>0</v>
      </c>
      <c r="AJ21" s="112"/>
      <c r="AK21" s="114" t="s">
        <v>30</v>
      </c>
      <c r="AL21" s="146">
        <f>AL24+AL27+AL30+AL33+AL36+AL39</f>
        <v>0</v>
      </c>
      <c r="AM21" s="148">
        <f t="shared" si="25"/>
        <v>0</v>
      </c>
      <c r="AN21" s="114">
        <f t="shared" si="25"/>
        <v>0</v>
      </c>
      <c r="AO21" s="148">
        <f t="shared" si="25"/>
        <v>0</v>
      </c>
      <c r="AP21" s="148">
        <f t="shared" si="25"/>
        <v>0</v>
      </c>
      <c r="AQ21" s="148">
        <f t="shared" si="25"/>
        <v>0</v>
      </c>
      <c r="AR21" s="148">
        <f t="shared" si="25"/>
        <v>0</v>
      </c>
      <c r="AS21" s="112"/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2</v>
      </c>
      <c r="K22" s="93">
        <f>K21/K20</f>
        <v>0</v>
      </c>
      <c r="L22" s="93">
        <f aca="true" t="shared" si="28" ref="L22:Q22">L21/L20</f>
        <v>0</v>
      </c>
      <c r="M22" s="93">
        <f t="shared" si="28"/>
        <v>0</v>
      </c>
      <c r="N22" s="93">
        <f t="shared" si="28"/>
        <v>0</v>
      </c>
      <c r="O22" s="93">
        <f t="shared" si="28"/>
        <v>0</v>
      </c>
      <c r="P22" s="93">
        <f t="shared" si="28"/>
        <v>0</v>
      </c>
      <c r="Q22" s="93">
        <f t="shared" si="28"/>
        <v>0</v>
      </c>
      <c r="S22" s="80" t="s">
        <v>2</v>
      </c>
      <c r="T22" s="93">
        <f>T21/T20</f>
        <v>0</v>
      </c>
      <c r="U22" s="93">
        <f aca="true" t="shared" si="29" ref="U22:Z22">U21/U20</f>
        <v>0</v>
      </c>
      <c r="V22" s="93">
        <f t="shared" si="29"/>
        <v>0</v>
      </c>
      <c r="W22" s="93">
        <f t="shared" si="29"/>
        <v>0</v>
      </c>
      <c r="X22" s="93">
        <f t="shared" si="29"/>
        <v>0</v>
      </c>
      <c r="Y22" s="93">
        <f t="shared" si="29"/>
        <v>0</v>
      </c>
      <c r="Z22" s="93">
        <f t="shared" si="29"/>
        <v>0</v>
      </c>
      <c r="AB22" s="80" t="s">
        <v>2</v>
      </c>
      <c r="AC22" s="93">
        <f>AC21/AC20</f>
        <v>0</v>
      </c>
      <c r="AD22" s="93">
        <f aca="true" t="shared" si="30" ref="AD22:AI22">AD21/AD20</f>
        <v>0</v>
      </c>
      <c r="AE22" s="93">
        <f t="shared" si="30"/>
        <v>0</v>
      </c>
      <c r="AF22" s="93">
        <f t="shared" si="30"/>
        <v>0</v>
      </c>
      <c r="AG22" s="93">
        <f t="shared" si="30"/>
        <v>0</v>
      </c>
      <c r="AH22" s="93">
        <f t="shared" si="30"/>
        <v>0</v>
      </c>
      <c r="AI22" s="93">
        <f t="shared" si="30"/>
        <v>0</v>
      </c>
      <c r="AK22" s="88" t="s">
        <v>2</v>
      </c>
      <c r="AL22" s="145">
        <f aca="true" t="shared" si="31" ref="AL22:AR22">AL21/AL20</f>
        <v>0</v>
      </c>
      <c r="AM22" s="145">
        <f t="shared" si="31"/>
        <v>0</v>
      </c>
      <c r="AN22" s="145">
        <f t="shared" si="31"/>
        <v>0</v>
      </c>
      <c r="AO22" s="145">
        <f t="shared" si="31"/>
        <v>0</v>
      </c>
      <c r="AP22" s="145">
        <f t="shared" si="31"/>
        <v>0</v>
      </c>
      <c r="AQ22" s="145">
        <f t="shared" si="31"/>
        <v>0</v>
      </c>
      <c r="AR22" s="145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98" customFormat="1" ht="15" customHeight="1">
      <c r="A23" s="99" t="s">
        <v>23</v>
      </c>
      <c r="B23" s="101">
        <f>K23+T23+AL23+AU23</f>
        <v>206.7</v>
      </c>
      <c r="C23" s="99">
        <f>L23+U23+AM23+AV23</f>
        <v>17830</v>
      </c>
      <c r="D23" s="99">
        <f>M23+V23+AN23</f>
        <v>13911</v>
      </c>
      <c r="E23" s="99">
        <f aca="true" t="shared" si="33" ref="E23:H24">N23+W23+AO23+AX23</f>
        <v>2261</v>
      </c>
      <c r="F23" s="99">
        <f t="shared" si="33"/>
        <v>2745</v>
      </c>
      <c r="G23" s="99">
        <f t="shared" si="33"/>
        <v>1657</v>
      </c>
      <c r="H23" s="99">
        <f t="shared" si="33"/>
        <v>7248</v>
      </c>
      <c r="I23" s="79"/>
      <c r="J23" s="99" t="s">
        <v>23</v>
      </c>
      <c r="K23" s="92">
        <v>61.5</v>
      </c>
      <c r="L23" s="91">
        <v>2730</v>
      </c>
      <c r="M23" s="88">
        <f>N23+O23+P23+Q23</f>
        <v>1877</v>
      </c>
      <c r="N23" s="91">
        <v>141</v>
      </c>
      <c r="O23" s="91">
        <v>559</v>
      </c>
      <c r="P23" s="91">
        <v>374</v>
      </c>
      <c r="Q23" s="91">
        <v>803</v>
      </c>
      <c r="R23" s="79"/>
      <c r="S23" s="99" t="s">
        <v>23</v>
      </c>
      <c r="T23" s="92">
        <v>142</v>
      </c>
      <c r="U23" s="91">
        <v>14800</v>
      </c>
      <c r="V23" s="88">
        <f>W23+X23+Y23+Z23</f>
        <v>11758</v>
      </c>
      <c r="W23" s="91">
        <v>2066</v>
      </c>
      <c r="X23" s="91">
        <v>2145</v>
      </c>
      <c r="Y23" s="91">
        <v>1257</v>
      </c>
      <c r="Z23" s="91">
        <v>6290</v>
      </c>
      <c r="AA23" s="79"/>
      <c r="AB23" s="99" t="s">
        <v>23</v>
      </c>
      <c r="AC23" s="92">
        <v>112.3</v>
      </c>
      <c r="AD23" s="91">
        <v>12600</v>
      </c>
      <c r="AE23" s="88">
        <f>AF23+AG23+AH23+AI23</f>
        <v>10256</v>
      </c>
      <c r="AF23" s="91">
        <v>2001</v>
      </c>
      <c r="AG23" s="91">
        <v>1501</v>
      </c>
      <c r="AH23" s="91">
        <v>1001</v>
      </c>
      <c r="AI23" s="91">
        <v>5753</v>
      </c>
      <c r="AJ23" s="79"/>
      <c r="AK23" s="102" t="s">
        <v>23</v>
      </c>
      <c r="AL23" s="92">
        <v>3.2</v>
      </c>
      <c r="AM23" s="91">
        <v>300</v>
      </c>
      <c r="AN23" s="88">
        <f>AO23+AP23+AQ23+AR23</f>
        <v>276</v>
      </c>
      <c r="AO23" s="91">
        <v>54</v>
      </c>
      <c r="AP23" s="91">
        <v>41</v>
      </c>
      <c r="AQ23" s="91">
        <v>26</v>
      </c>
      <c r="AR23" s="91">
        <v>155</v>
      </c>
      <c r="AS23" s="79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98" customFormat="1" ht="15" customHeight="1">
      <c r="A24" s="99" t="s">
        <v>32</v>
      </c>
      <c r="B24" s="101">
        <f>K24+T24+AL24+AU24</f>
        <v>0</v>
      </c>
      <c r="C24" s="99">
        <f>L24+U24+AM24+AV24</f>
        <v>0</v>
      </c>
      <c r="D24" s="99">
        <f>M24+V24+AN24</f>
        <v>0</v>
      </c>
      <c r="E24" s="99">
        <f t="shared" si="33"/>
        <v>0</v>
      </c>
      <c r="F24" s="99">
        <f t="shared" si="33"/>
        <v>0</v>
      </c>
      <c r="G24" s="99">
        <f t="shared" si="33"/>
        <v>0</v>
      </c>
      <c r="H24" s="99">
        <f t="shared" si="33"/>
        <v>0</v>
      </c>
      <c r="I24" s="79"/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S24" s="79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J25" s="99" t="s">
        <v>2</v>
      </c>
      <c r="K25" s="169">
        <f>+K24/K23</f>
        <v>0</v>
      </c>
      <c r="L25" s="169">
        <f aca="true" t="shared" si="35" ref="L25:Q25">+L24/L23</f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>
        <f t="shared" si="35"/>
        <v>0</v>
      </c>
      <c r="Q25" s="169">
        <f t="shared" si="35"/>
        <v>0</v>
      </c>
      <c r="S25" s="99" t="s">
        <v>2</v>
      </c>
      <c r="T25" s="169">
        <f>+T24/T23</f>
        <v>0</v>
      </c>
      <c r="U25" s="169">
        <f aca="true" t="shared" si="36" ref="U25:Z25">+U24/U23</f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B25" s="99" t="s">
        <v>2</v>
      </c>
      <c r="AC25" s="169">
        <f>+AC24/AC23</f>
        <v>0</v>
      </c>
      <c r="AD25" s="169">
        <f aca="true" t="shared" si="37" ref="AD25:AI25">+AD24/AD23</f>
        <v>0</v>
      </c>
      <c r="AE25" s="169">
        <f t="shared" si="37"/>
        <v>0</v>
      </c>
      <c r="AF25" s="169">
        <f t="shared" si="37"/>
        <v>0</v>
      </c>
      <c r="AG25" s="169">
        <f t="shared" si="37"/>
        <v>0</v>
      </c>
      <c r="AH25" s="169">
        <f t="shared" si="37"/>
        <v>0</v>
      </c>
      <c r="AI25" s="169">
        <f t="shared" si="37"/>
        <v>0</v>
      </c>
      <c r="AK25" s="99" t="s">
        <v>2</v>
      </c>
      <c r="AL25" s="169">
        <f>+AL24/AL23</f>
        <v>0</v>
      </c>
      <c r="AM25" s="169">
        <f aca="true" t="shared" si="38" ref="AM25:AR25">+AM24/AM23</f>
        <v>0</v>
      </c>
      <c r="AN25" s="169">
        <f t="shared" si="38"/>
        <v>0</v>
      </c>
      <c r="AO25" s="169">
        <f t="shared" si="38"/>
        <v>0</v>
      </c>
      <c r="AP25" s="169">
        <f t="shared" si="38"/>
        <v>0</v>
      </c>
      <c r="AQ25" s="169">
        <f t="shared" si="38"/>
        <v>0</v>
      </c>
      <c r="AR25" s="169">
        <f t="shared" si="38"/>
        <v>0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98" customFormat="1" ht="15" customHeight="1">
      <c r="A26" s="99" t="s">
        <v>24</v>
      </c>
      <c r="B26" s="101">
        <f>K26+T26+AL26+AU26</f>
        <v>19.700000000000003</v>
      </c>
      <c r="C26" s="99">
        <f>L26+U26+AM26+AV26</f>
        <v>1870</v>
      </c>
      <c r="D26" s="99">
        <f>M26+V26+AN26</f>
        <v>1514</v>
      </c>
      <c r="E26" s="99">
        <f aca="true" t="shared" si="40" ref="E26:H27">N26+W26+AO26+AX26</f>
        <v>183</v>
      </c>
      <c r="F26" s="99">
        <f t="shared" si="40"/>
        <v>345</v>
      </c>
      <c r="G26" s="99">
        <f t="shared" si="40"/>
        <v>148</v>
      </c>
      <c r="H26" s="99">
        <f t="shared" si="40"/>
        <v>838</v>
      </c>
      <c r="I26" s="79"/>
      <c r="J26" s="99" t="s">
        <v>24</v>
      </c>
      <c r="K26" s="92">
        <v>10.9</v>
      </c>
      <c r="L26" s="91">
        <v>350</v>
      </c>
      <c r="M26" s="88">
        <f>N26+O26+P26+Q26</f>
        <v>232</v>
      </c>
      <c r="N26" s="91">
        <v>3</v>
      </c>
      <c r="O26" s="91">
        <v>72</v>
      </c>
      <c r="P26" s="91">
        <v>72</v>
      </c>
      <c r="Q26" s="91">
        <v>85</v>
      </c>
      <c r="R26" s="79"/>
      <c r="S26" s="99" t="s">
        <v>24</v>
      </c>
      <c r="T26" s="92">
        <v>8.7</v>
      </c>
      <c r="U26" s="91">
        <v>1510</v>
      </c>
      <c r="V26" s="88">
        <f>W26+X26+Y26+Z26</f>
        <v>1276</v>
      </c>
      <c r="W26" s="91">
        <v>179</v>
      </c>
      <c r="X26" s="91">
        <v>273</v>
      </c>
      <c r="Y26" s="91">
        <v>76</v>
      </c>
      <c r="Z26" s="91">
        <v>748</v>
      </c>
      <c r="AA26" s="79"/>
      <c r="AB26" s="99" t="s">
        <v>24</v>
      </c>
      <c r="AC26" s="92">
        <v>3.7</v>
      </c>
      <c r="AD26" s="91">
        <v>490</v>
      </c>
      <c r="AE26" s="88">
        <f>AF26+AG26+AH26+AI26</f>
        <v>418</v>
      </c>
      <c r="AF26" s="91">
        <v>140</v>
      </c>
      <c r="AG26" s="91">
        <v>50</v>
      </c>
      <c r="AH26" s="91">
        <v>13</v>
      </c>
      <c r="AI26" s="91">
        <v>215</v>
      </c>
      <c r="AJ26" s="79"/>
      <c r="AK26" s="102" t="s">
        <v>24</v>
      </c>
      <c r="AL26" s="92">
        <v>0.1</v>
      </c>
      <c r="AM26" s="91">
        <v>10</v>
      </c>
      <c r="AN26" s="88">
        <f>AO26+AP26+AQ26+AR26</f>
        <v>6</v>
      </c>
      <c r="AO26" s="91">
        <v>1</v>
      </c>
      <c r="AP26" s="91">
        <v>0</v>
      </c>
      <c r="AQ26" s="91">
        <v>0</v>
      </c>
      <c r="AR26" s="91">
        <v>5</v>
      </c>
      <c r="AS26" s="79"/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98" customFormat="1" ht="15" customHeight="1">
      <c r="A27" s="99" t="s">
        <v>33</v>
      </c>
      <c r="B27" s="101">
        <f>K27+T27+AL27+AU27</f>
        <v>0</v>
      </c>
      <c r="C27" s="99">
        <f>L27+U27+AM27+AV27</f>
        <v>0</v>
      </c>
      <c r="D27" s="99">
        <f>M27+V27+AN27</f>
        <v>0</v>
      </c>
      <c r="E27" s="99">
        <f t="shared" si="40"/>
        <v>0</v>
      </c>
      <c r="F27" s="99">
        <f t="shared" si="40"/>
        <v>0</v>
      </c>
      <c r="G27" s="99">
        <f t="shared" si="40"/>
        <v>0</v>
      </c>
      <c r="H27" s="99">
        <f t="shared" si="40"/>
        <v>0</v>
      </c>
      <c r="I27" s="79"/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S27" s="79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99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99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99" t="s">
        <v>2</v>
      </c>
      <c r="AC28" s="169">
        <f>+AC27/AC26</f>
        <v>0</v>
      </c>
      <c r="AD28" s="169">
        <f aca="true" t="shared" si="44" ref="AD28:AI28">+AD27/AD26</f>
        <v>0</v>
      </c>
      <c r="AE28" s="169">
        <f t="shared" si="44"/>
        <v>0</v>
      </c>
      <c r="AF28" s="169">
        <f t="shared" si="44"/>
        <v>0</v>
      </c>
      <c r="AG28" s="169">
        <f t="shared" si="44"/>
        <v>0</v>
      </c>
      <c r="AH28" s="169">
        <f t="shared" si="44"/>
        <v>0</v>
      </c>
      <c r="AI28" s="169">
        <f t="shared" si="44"/>
        <v>0</v>
      </c>
      <c r="AK28" s="99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>
        <f t="shared" si="45"/>
        <v>0</v>
      </c>
      <c r="AP28" s="169" t="e">
        <f t="shared" si="45"/>
        <v>#DIV/0!</v>
      </c>
      <c r="AQ28" s="169" t="e">
        <f t="shared" si="45"/>
        <v>#DIV/0!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98" customFormat="1" ht="15" customHeight="1">
      <c r="A29" s="99" t="s">
        <v>25</v>
      </c>
      <c r="B29" s="101">
        <f>K29+T29+AL29+AU29</f>
        <v>131.9</v>
      </c>
      <c r="C29" s="99">
        <f>L29+U29+AM29+AV29</f>
        <v>7890</v>
      </c>
      <c r="D29" s="99">
        <f>M29+V29+AN29</f>
        <v>5809</v>
      </c>
      <c r="E29" s="99">
        <f aca="true" t="shared" si="47" ref="E29:H30">N29+W29+AO29+AX29</f>
        <v>598</v>
      </c>
      <c r="F29" s="99">
        <f t="shared" si="47"/>
        <v>1886</v>
      </c>
      <c r="G29" s="99">
        <f t="shared" si="47"/>
        <v>536</v>
      </c>
      <c r="H29" s="99">
        <f t="shared" si="47"/>
        <v>2789</v>
      </c>
      <c r="I29" s="79"/>
      <c r="J29" s="99" t="s">
        <v>25</v>
      </c>
      <c r="K29" s="92">
        <v>20.8</v>
      </c>
      <c r="L29" s="91">
        <v>1050</v>
      </c>
      <c r="M29" s="88">
        <f>N29+O29+P29+Q29</f>
        <v>720</v>
      </c>
      <c r="N29" s="91">
        <v>13</v>
      </c>
      <c r="O29" s="91">
        <v>265</v>
      </c>
      <c r="P29" s="91">
        <v>179</v>
      </c>
      <c r="Q29" s="91">
        <v>263</v>
      </c>
      <c r="R29" s="79"/>
      <c r="S29" s="99" t="s">
        <v>25</v>
      </c>
      <c r="T29" s="92">
        <v>110.2</v>
      </c>
      <c r="U29" s="91">
        <v>6800</v>
      </c>
      <c r="V29" s="88">
        <f>W29+X29+Y29+Z29</f>
        <v>5059</v>
      </c>
      <c r="W29" s="91">
        <v>584</v>
      </c>
      <c r="X29" s="91">
        <v>1611</v>
      </c>
      <c r="Y29" s="91">
        <v>352</v>
      </c>
      <c r="Z29" s="91">
        <v>2512</v>
      </c>
      <c r="AA29" s="79"/>
      <c r="AB29" s="99" t="s">
        <v>25</v>
      </c>
      <c r="AC29" s="92">
        <v>3.5</v>
      </c>
      <c r="AD29" s="91">
        <v>840</v>
      </c>
      <c r="AE29" s="88">
        <f>AF29+AG29+AH29+AI29</f>
        <v>703</v>
      </c>
      <c r="AF29" s="91">
        <v>254</v>
      </c>
      <c r="AG29" s="91">
        <v>90</v>
      </c>
      <c r="AH29" s="91">
        <v>16</v>
      </c>
      <c r="AI29" s="91">
        <v>343</v>
      </c>
      <c r="AJ29" s="79"/>
      <c r="AK29" s="102" t="s">
        <v>25</v>
      </c>
      <c r="AL29" s="92">
        <v>0.9</v>
      </c>
      <c r="AM29" s="91">
        <v>40</v>
      </c>
      <c r="AN29" s="88">
        <f>AO29+AP29+AQ29+AR29</f>
        <v>30</v>
      </c>
      <c r="AO29" s="91">
        <v>1</v>
      </c>
      <c r="AP29" s="91">
        <v>10</v>
      </c>
      <c r="AQ29" s="91">
        <v>5</v>
      </c>
      <c r="AR29" s="91">
        <v>14</v>
      </c>
      <c r="AS29" s="79"/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98" customFormat="1" ht="15" customHeight="1">
      <c r="A30" s="99" t="s">
        <v>34</v>
      </c>
      <c r="B30" s="101">
        <f>K30+T30+AL30+AU30</f>
        <v>0</v>
      </c>
      <c r="C30" s="99">
        <f>L30+U30+AM30+AV30</f>
        <v>0</v>
      </c>
      <c r="D30" s="99">
        <f>M30+V30+AN30</f>
        <v>0</v>
      </c>
      <c r="E30" s="99">
        <f t="shared" si="47"/>
        <v>0</v>
      </c>
      <c r="F30" s="99">
        <f t="shared" si="47"/>
        <v>0</v>
      </c>
      <c r="G30" s="99">
        <f t="shared" si="47"/>
        <v>0</v>
      </c>
      <c r="H30" s="99">
        <f t="shared" si="47"/>
        <v>0</v>
      </c>
      <c r="I30" s="79"/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S30" s="79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99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99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99" t="s">
        <v>2</v>
      </c>
      <c r="AC31" s="169">
        <f>+AC30/AC29</f>
        <v>0</v>
      </c>
      <c r="AD31" s="169">
        <f aca="true" t="shared" si="51" ref="AD31:AI31">+AD30/AD29</f>
        <v>0</v>
      </c>
      <c r="AE31" s="169">
        <f t="shared" si="51"/>
        <v>0</v>
      </c>
      <c r="AF31" s="169">
        <f t="shared" si="51"/>
        <v>0</v>
      </c>
      <c r="AG31" s="169">
        <f t="shared" si="51"/>
        <v>0</v>
      </c>
      <c r="AH31" s="169">
        <f t="shared" si="51"/>
        <v>0</v>
      </c>
      <c r="AI31" s="169">
        <f t="shared" si="51"/>
        <v>0</v>
      </c>
      <c r="AK31" s="99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>
        <f t="shared" si="52"/>
        <v>0</v>
      </c>
      <c r="AP31" s="169">
        <f t="shared" si="52"/>
        <v>0</v>
      </c>
      <c r="AQ31" s="169">
        <f t="shared" si="52"/>
        <v>0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98" customFormat="1" ht="15" customHeight="1">
      <c r="A32" s="99" t="s">
        <v>26</v>
      </c>
      <c r="B32" s="101">
        <f>K32+T32+AL32+AU32</f>
        <v>0.8</v>
      </c>
      <c r="C32" s="99">
        <f>L32+U32+AM32+AV32</f>
        <v>80</v>
      </c>
      <c r="D32" s="99">
        <f>M32+V32+AN32</f>
        <v>74</v>
      </c>
      <c r="E32" s="99">
        <f aca="true" t="shared" si="54" ref="E32:H33">N32+W32+AO32+AX32</f>
        <v>17</v>
      </c>
      <c r="F32" s="99">
        <f t="shared" si="54"/>
        <v>27</v>
      </c>
      <c r="G32" s="99">
        <f t="shared" si="54"/>
        <v>2</v>
      </c>
      <c r="H32" s="99">
        <f t="shared" si="54"/>
        <v>28</v>
      </c>
      <c r="I32" s="79"/>
      <c r="J32" s="99" t="s">
        <v>26</v>
      </c>
      <c r="K32" s="92"/>
      <c r="L32" s="91"/>
      <c r="M32" s="88">
        <f>N32+O32+P32+Q32</f>
        <v>0</v>
      </c>
      <c r="N32" s="91"/>
      <c r="O32" s="91"/>
      <c r="P32" s="91"/>
      <c r="Q32" s="91"/>
      <c r="R32" s="79"/>
      <c r="S32" s="99" t="s">
        <v>26</v>
      </c>
      <c r="T32" s="92">
        <v>0.8</v>
      </c>
      <c r="U32" s="91">
        <v>80</v>
      </c>
      <c r="V32" s="88">
        <f>W32+X32+Y32+Z32</f>
        <v>74</v>
      </c>
      <c r="W32" s="91">
        <v>17</v>
      </c>
      <c r="X32" s="91">
        <v>27</v>
      </c>
      <c r="Y32" s="91">
        <v>2</v>
      </c>
      <c r="Z32" s="91">
        <v>28</v>
      </c>
      <c r="AA32" s="79"/>
      <c r="AB32" s="99" t="s">
        <v>26</v>
      </c>
      <c r="AC32" s="92">
        <v>0.8</v>
      </c>
      <c r="AD32" s="91">
        <v>80</v>
      </c>
      <c r="AE32" s="88">
        <f>AF32+AG32+AH32+AI32</f>
        <v>74</v>
      </c>
      <c r="AF32" s="91">
        <v>17</v>
      </c>
      <c r="AG32" s="91">
        <v>27</v>
      </c>
      <c r="AH32" s="91">
        <v>2</v>
      </c>
      <c r="AI32" s="91">
        <v>28</v>
      </c>
      <c r="AJ32" s="79"/>
      <c r="AK32" s="102" t="s">
        <v>26</v>
      </c>
      <c r="AL32" s="92">
        <v>0</v>
      </c>
      <c r="AM32" s="91">
        <v>0</v>
      </c>
      <c r="AN32" s="88">
        <f>AO32+AP32+AQ32+AR32</f>
        <v>0</v>
      </c>
      <c r="AO32" s="91">
        <v>0</v>
      </c>
      <c r="AP32" s="91">
        <v>0</v>
      </c>
      <c r="AQ32" s="91">
        <v>0</v>
      </c>
      <c r="AR32" s="91">
        <v>0</v>
      </c>
      <c r="AS32" s="79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98" customFormat="1" ht="15" customHeight="1">
      <c r="A33" s="99" t="s">
        <v>35</v>
      </c>
      <c r="B33" s="101">
        <f>K33+T33+AL33+AU33</f>
        <v>0</v>
      </c>
      <c r="C33" s="99">
        <f>L33+U33+AM33+AV33</f>
        <v>0</v>
      </c>
      <c r="D33" s="99">
        <f>M33+V33+AN33</f>
        <v>0</v>
      </c>
      <c r="E33" s="99">
        <f t="shared" si="54"/>
        <v>0</v>
      </c>
      <c r="F33" s="99">
        <f t="shared" si="54"/>
        <v>0</v>
      </c>
      <c r="G33" s="99">
        <f t="shared" si="54"/>
        <v>0</v>
      </c>
      <c r="H33" s="99">
        <f t="shared" si="54"/>
        <v>0</v>
      </c>
      <c r="I33" s="79"/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S33" s="79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J34" s="99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99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>
        <f t="shared" si="57"/>
        <v>0</v>
      </c>
      <c r="Z34" s="169">
        <f t="shared" si="57"/>
        <v>0</v>
      </c>
      <c r="AB34" s="99" t="s">
        <v>2</v>
      </c>
      <c r="AC34" s="169">
        <f>+AC33/AC32</f>
        <v>0</v>
      </c>
      <c r="AD34" s="169">
        <f aca="true" t="shared" si="58" ref="AD34:AI34">+AD33/AD32</f>
        <v>0</v>
      </c>
      <c r="AE34" s="169">
        <f t="shared" si="58"/>
        <v>0</v>
      </c>
      <c r="AF34" s="169">
        <f t="shared" si="58"/>
        <v>0</v>
      </c>
      <c r="AG34" s="169">
        <f t="shared" si="58"/>
        <v>0</v>
      </c>
      <c r="AH34" s="169">
        <f t="shared" si="58"/>
        <v>0</v>
      </c>
      <c r="AI34" s="169">
        <f t="shared" si="58"/>
        <v>0</v>
      </c>
      <c r="AK34" s="99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98" customFormat="1" ht="15" customHeight="1">
      <c r="A35" s="99" t="s">
        <v>27</v>
      </c>
      <c r="B35" s="101">
        <f>K35+T35+AL35+AU35</f>
        <v>11.299999999999999</v>
      </c>
      <c r="C35" s="99">
        <f>L35+U35+AM35+AV35</f>
        <v>1050</v>
      </c>
      <c r="D35" s="99">
        <f>M35+V35+AN35</f>
        <v>911</v>
      </c>
      <c r="E35" s="99">
        <f aca="true" t="shared" si="61" ref="E35:H36">N35+W35+AO35+AX35</f>
        <v>60</v>
      </c>
      <c r="F35" s="99">
        <f t="shared" si="61"/>
        <v>167</v>
      </c>
      <c r="G35" s="99">
        <f t="shared" si="61"/>
        <v>267</v>
      </c>
      <c r="H35" s="99">
        <f t="shared" si="61"/>
        <v>417</v>
      </c>
      <c r="I35" s="79"/>
      <c r="J35" s="99" t="s">
        <v>27</v>
      </c>
      <c r="K35" s="92">
        <v>0.7</v>
      </c>
      <c r="L35" s="91">
        <v>80</v>
      </c>
      <c r="M35" s="88">
        <f>N35+O35+P35+Q35</f>
        <v>61</v>
      </c>
      <c r="N35" s="91">
        <v>4</v>
      </c>
      <c r="O35" s="91">
        <v>20</v>
      </c>
      <c r="P35" s="91">
        <v>17</v>
      </c>
      <c r="Q35" s="91">
        <v>20</v>
      </c>
      <c r="R35" s="79"/>
      <c r="S35" s="99" t="s">
        <v>27</v>
      </c>
      <c r="T35" s="92">
        <v>10.4</v>
      </c>
      <c r="U35" s="91">
        <v>960</v>
      </c>
      <c r="V35" s="88">
        <f>W35+X35+Y35+Z35</f>
        <v>847</v>
      </c>
      <c r="W35" s="91">
        <v>56</v>
      </c>
      <c r="X35" s="91">
        <v>147</v>
      </c>
      <c r="Y35" s="91">
        <v>250</v>
      </c>
      <c r="Z35" s="91">
        <v>394</v>
      </c>
      <c r="AA35" s="79"/>
      <c r="AB35" s="99" t="s">
        <v>27</v>
      </c>
      <c r="AC35" s="92">
        <v>0.1</v>
      </c>
      <c r="AD35" s="91">
        <v>50</v>
      </c>
      <c r="AE35" s="88">
        <f>AF35+AG35+AH35+AI35</f>
        <v>45</v>
      </c>
      <c r="AF35" s="91">
        <v>3</v>
      </c>
      <c r="AG35" s="91">
        <v>8</v>
      </c>
      <c r="AH35" s="91">
        <v>14</v>
      </c>
      <c r="AI35" s="91">
        <v>20</v>
      </c>
      <c r="AJ35" s="79"/>
      <c r="AK35" s="102" t="s">
        <v>27</v>
      </c>
      <c r="AL35" s="92">
        <v>0.2</v>
      </c>
      <c r="AM35" s="91">
        <v>10</v>
      </c>
      <c r="AN35" s="88">
        <f>AO35+AP35+AQ35+AR35</f>
        <v>3</v>
      </c>
      <c r="AO35" s="91"/>
      <c r="AP35" s="91"/>
      <c r="AQ35" s="91"/>
      <c r="AR35" s="91">
        <v>3</v>
      </c>
      <c r="AS35" s="79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98" customFormat="1" ht="15" customHeight="1">
      <c r="A36" s="99" t="s">
        <v>36</v>
      </c>
      <c r="B36" s="101">
        <f>K36+T36+AL36+AU36</f>
        <v>0</v>
      </c>
      <c r="C36" s="99">
        <f>L36+U36+AM36+AV36</f>
        <v>0</v>
      </c>
      <c r="D36" s="99">
        <f>M36+V36+AN36</f>
        <v>0</v>
      </c>
      <c r="E36" s="99">
        <f t="shared" si="61"/>
        <v>0</v>
      </c>
      <c r="F36" s="99">
        <f t="shared" si="61"/>
        <v>0</v>
      </c>
      <c r="G36" s="99">
        <f t="shared" si="61"/>
        <v>0</v>
      </c>
      <c r="H36" s="99">
        <f t="shared" si="61"/>
        <v>0</v>
      </c>
      <c r="I36" s="79"/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91"/>
      <c r="AS36" s="79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99" t="s">
        <v>2</v>
      </c>
      <c r="K37" s="169">
        <f>+K36/K35</f>
        <v>0</v>
      </c>
      <c r="L37" s="169">
        <f aca="true" t="shared" si="63" ref="L37:Q37">+L36/L35</f>
        <v>0</v>
      </c>
      <c r="M37" s="169">
        <f t="shared" si="63"/>
        <v>0</v>
      </c>
      <c r="N37" s="169">
        <f t="shared" si="63"/>
        <v>0</v>
      </c>
      <c r="O37" s="169">
        <f t="shared" si="63"/>
        <v>0</v>
      </c>
      <c r="P37" s="169">
        <f t="shared" si="63"/>
        <v>0</v>
      </c>
      <c r="Q37" s="169">
        <f t="shared" si="63"/>
        <v>0</v>
      </c>
      <c r="S37" s="99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99" t="s">
        <v>2</v>
      </c>
      <c r="AC37" s="169">
        <f>+AC36/AC35</f>
        <v>0</v>
      </c>
      <c r="AD37" s="169">
        <f aca="true" t="shared" si="65" ref="AD37:AI37">+AD36/AD35</f>
        <v>0</v>
      </c>
      <c r="AE37" s="169">
        <f t="shared" si="65"/>
        <v>0</v>
      </c>
      <c r="AF37" s="169">
        <f t="shared" si="65"/>
        <v>0</v>
      </c>
      <c r="AG37" s="169">
        <f t="shared" si="65"/>
        <v>0</v>
      </c>
      <c r="AH37" s="169">
        <f t="shared" si="65"/>
        <v>0</v>
      </c>
      <c r="AI37" s="169">
        <f t="shared" si="65"/>
        <v>0</v>
      </c>
      <c r="AK37" s="99" t="s">
        <v>2</v>
      </c>
      <c r="AL37" s="169">
        <f aca="true" t="shared" si="66" ref="AL37:AQ37">+AL36/AL35</f>
        <v>0</v>
      </c>
      <c r="AM37" s="169">
        <f t="shared" si="66"/>
        <v>0</v>
      </c>
      <c r="AN37" s="169">
        <f t="shared" si="66"/>
        <v>0</v>
      </c>
      <c r="AO37" s="169" t="e">
        <f t="shared" si="66"/>
        <v>#DIV/0!</v>
      </c>
      <c r="AP37" s="169" t="e">
        <f t="shared" si="66"/>
        <v>#DIV/0!</v>
      </c>
      <c r="AQ37" s="169" t="e">
        <f t="shared" si="66"/>
        <v>#DIV/0!</v>
      </c>
      <c r="AR37" s="93">
        <f>AR36/AR35</f>
        <v>0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98" customFormat="1" ht="15" customHeight="1">
      <c r="A38" s="99" t="s">
        <v>28</v>
      </c>
      <c r="B38" s="101">
        <f>K38+T38+AL38+AU38</f>
        <v>292.79999999999995</v>
      </c>
      <c r="C38" s="99">
        <f>L38+U38+AM38+AV38</f>
        <v>13650</v>
      </c>
      <c r="D38" s="99">
        <f>M38+V38+AN38</f>
        <v>11576</v>
      </c>
      <c r="E38" s="99">
        <f aca="true" t="shared" si="68" ref="E38:H39">N38+W38+AO38+AX38</f>
        <v>1360</v>
      </c>
      <c r="F38" s="99">
        <f t="shared" si="68"/>
        <v>2610</v>
      </c>
      <c r="G38" s="99">
        <f t="shared" si="68"/>
        <v>1712</v>
      </c>
      <c r="H38" s="99">
        <f t="shared" si="68"/>
        <v>5894</v>
      </c>
      <c r="I38" s="79"/>
      <c r="J38" s="99" t="s">
        <v>28</v>
      </c>
      <c r="K38" s="92">
        <v>154.1</v>
      </c>
      <c r="L38" s="91">
        <v>4880</v>
      </c>
      <c r="M38" s="88">
        <f>N38+O38+P38+Q38</f>
        <v>3398</v>
      </c>
      <c r="N38" s="91">
        <v>7</v>
      </c>
      <c r="O38" s="91">
        <v>1207</v>
      </c>
      <c r="P38" s="91">
        <v>941</v>
      </c>
      <c r="Q38" s="91">
        <v>1243</v>
      </c>
      <c r="R38" s="79"/>
      <c r="S38" s="99" t="s">
        <v>28</v>
      </c>
      <c r="T38" s="92">
        <v>135.2</v>
      </c>
      <c r="U38" s="91">
        <v>8490</v>
      </c>
      <c r="V38" s="88">
        <f>W38+X38+Y38+Z38</f>
        <v>7913</v>
      </c>
      <c r="W38" s="91">
        <v>1343</v>
      </c>
      <c r="X38" s="91">
        <v>1378</v>
      </c>
      <c r="Y38" s="91">
        <v>680</v>
      </c>
      <c r="Z38" s="91">
        <v>4512</v>
      </c>
      <c r="AA38" s="79"/>
      <c r="AB38" s="99" t="s">
        <v>28</v>
      </c>
      <c r="AC38" s="92">
        <v>27</v>
      </c>
      <c r="AD38" s="91">
        <v>3360</v>
      </c>
      <c r="AE38" s="88">
        <f>AF38+AG38+AH38+AI38</f>
        <v>3202</v>
      </c>
      <c r="AF38" s="91">
        <v>762</v>
      </c>
      <c r="AG38" s="91">
        <v>458</v>
      </c>
      <c r="AH38" s="91">
        <v>239</v>
      </c>
      <c r="AI38" s="91">
        <v>1743</v>
      </c>
      <c r="AJ38" s="79"/>
      <c r="AK38" s="102" t="s">
        <v>28</v>
      </c>
      <c r="AL38" s="92">
        <v>3.5</v>
      </c>
      <c r="AM38" s="91">
        <v>280</v>
      </c>
      <c r="AN38" s="88">
        <f>AO38+AP38+AQ38+AR38</f>
        <v>265</v>
      </c>
      <c r="AO38" s="91">
        <v>10</v>
      </c>
      <c r="AP38" s="91">
        <v>25</v>
      </c>
      <c r="AQ38" s="91">
        <v>91</v>
      </c>
      <c r="AR38" s="91">
        <v>139</v>
      </c>
      <c r="AS38" s="79"/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98" customFormat="1" ht="15" customHeight="1">
      <c r="A39" s="99" t="s">
        <v>37</v>
      </c>
      <c r="B39" s="101">
        <f>K39+T39+AL39+AU39</f>
        <v>0</v>
      </c>
      <c r="C39" s="99">
        <f>L39+U39+AM39+AV39</f>
        <v>0</v>
      </c>
      <c r="D39" s="99">
        <f>M39+V39+AN39</f>
        <v>0</v>
      </c>
      <c r="E39" s="99">
        <f t="shared" si="68"/>
        <v>0</v>
      </c>
      <c r="F39" s="99">
        <f t="shared" si="68"/>
        <v>0</v>
      </c>
      <c r="G39" s="99">
        <f t="shared" si="68"/>
        <v>0</v>
      </c>
      <c r="H39" s="99">
        <f t="shared" si="68"/>
        <v>0</v>
      </c>
      <c r="I39" s="79"/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S39" s="79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99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99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99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99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>
        <f t="shared" si="73"/>
        <v>0</v>
      </c>
      <c r="AP40" s="169">
        <f t="shared" si="73"/>
        <v>0</v>
      </c>
      <c r="AQ40" s="169">
        <f t="shared" si="73"/>
        <v>0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1:8" ht="15" customHeight="1">
      <c r="A41" s="2"/>
      <c r="B41" s="2"/>
      <c r="C41" s="2"/>
      <c r="D41" s="2"/>
      <c r="E41" s="2"/>
      <c r="F41" s="2"/>
      <c r="G41" s="2"/>
      <c r="H41" s="2"/>
    </row>
    <row r="42" spans="1:8" ht="15" customHeight="1">
      <c r="A42" s="2"/>
      <c r="B42" s="2"/>
      <c r="C42" s="2"/>
      <c r="D42" s="2"/>
      <c r="E42" s="2"/>
      <c r="F42" s="2"/>
      <c r="G42" s="2"/>
      <c r="H42" s="2"/>
    </row>
    <row r="43" spans="1:53" s="98" customFormat="1" ht="15" customHeight="1">
      <c r="A43" s="104"/>
      <c r="B43" s="104"/>
      <c r="C43" s="104"/>
      <c r="D43" s="75" t="s">
        <v>81</v>
      </c>
      <c r="E43" s="75"/>
      <c r="F43" s="104"/>
      <c r="G43" s="104"/>
      <c r="H43" s="104"/>
      <c r="I43" s="79"/>
      <c r="M43" s="79"/>
      <c r="R43" s="79"/>
      <c r="V43" s="79"/>
      <c r="AA43" s="79"/>
      <c r="AE43" s="79"/>
      <c r="AJ43" s="79"/>
      <c r="AN43" s="79"/>
      <c r="AS43" s="79"/>
      <c r="AT43"/>
      <c r="AU43"/>
      <c r="AV43"/>
      <c r="AW43"/>
      <c r="AX43"/>
      <c r="AY43"/>
      <c r="AZ43"/>
      <c r="BA43"/>
    </row>
    <row r="44" spans="1:53" s="98" customFormat="1" ht="15" customHeight="1">
      <c r="A44" s="104"/>
      <c r="B44" s="104"/>
      <c r="C44" s="104"/>
      <c r="D44" s="75" t="s">
        <v>82</v>
      </c>
      <c r="E44" s="75"/>
      <c r="F44" s="104"/>
      <c r="G44" s="104"/>
      <c r="H44" s="104"/>
      <c r="I44" s="79"/>
      <c r="M44" s="79"/>
      <c r="R44" s="79"/>
      <c r="V44" s="79"/>
      <c r="AA44" s="79"/>
      <c r="AE44" s="79"/>
      <c r="AJ44" s="79"/>
      <c r="AN44" s="79"/>
      <c r="AS44" s="79"/>
      <c r="AT44"/>
      <c r="AU44"/>
      <c r="AV44"/>
      <c r="AW44"/>
      <c r="AX44"/>
      <c r="AY44"/>
      <c r="AZ44"/>
      <c r="BA44"/>
    </row>
    <row r="45" spans="1:53" s="98" customFormat="1" ht="21.75" customHeight="1">
      <c r="A45" s="104"/>
      <c r="B45" s="104"/>
      <c r="C45" s="104"/>
      <c r="D45" s="75" t="s">
        <v>126</v>
      </c>
      <c r="E45" s="75"/>
      <c r="F45" s="104"/>
      <c r="G45" s="104"/>
      <c r="H45" s="104"/>
      <c r="I45" s="79"/>
      <c r="M45" s="79"/>
      <c r="R45" s="79"/>
      <c r="V45" s="79"/>
      <c r="AA45" s="79"/>
      <c r="AE45" s="79"/>
      <c r="AJ45" s="79"/>
      <c r="AN45" s="79"/>
      <c r="AS45" s="79"/>
      <c r="AT45"/>
      <c r="AU45"/>
      <c r="AV45"/>
      <c r="AW45"/>
      <c r="AX45"/>
      <c r="AY45"/>
      <c r="AZ45"/>
      <c r="BA45"/>
    </row>
    <row r="46" spans="1:44" ht="15" customHeight="1">
      <c r="A46" s="34"/>
      <c r="B46" s="2"/>
      <c r="C46" s="2"/>
      <c r="D46" s="2"/>
      <c r="E46" s="2"/>
      <c r="F46" s="2"/>
      <c r="G46" s="35"/>
      <c r="H46" s="2"/>
      <c r="J46" s="34"/>
      <c r="K46" s="2"/>
      <c r="L46" s="2"/>
      <c r="N46" s="2"/>
      <c r="O46" s="2"/>
      <c r="P46" s="35"/>
      <c r="Q46" s="2"/>
      <c r="S46" s="34"/>
      <c r="T46" s="2"/>
      <c r="U46" s="2"/>
      <c r="W46" s="2"/>
      <c r="X46" s="2"/>
      <c r="Y46" s="35"/>
      <c r="Z46" s="2"/>
      <c r="AB46" s="34"/>
      <c r="AC46" s="2"/>
      <c r="AD46" s="2"/>
      <c r="AF46" s="2"/>
      <c r="AG46" s="2"/>
      <c r="AH46" s="35"/>
      <c r="AI46" s="2"/>
      <c r="AK46" s="34"/>
      <c r="AL46" s="2"/>
      <c r="AM46" s="2"/>
      <c r="AO46" s="2"/>
      <c r="AP46" s="2"/>
      <c r="AQ46" s="35"/>
      <c r="AR46" s="2"/>
    </row>
    <row r="47" spans="1:44" ht="15" customHeight="1">
      <c r="A47" s="2"/>
      <c r="C47" s="2"/>
      <c r="D47" s="2"/>
      <c r="E47" s="2"/>
      <c r="F47" s="2"/>
      <c r="G47" s="2"/>
      <c r="H47" s="2"/>
      <c r="J47" s="2"/>
      <c r="L47" s="2"/>
      <c r="N47" s="2"/>
      <c r="O47" s="2"/>
      <c r="P47" s="2"/>
      <c r="Q47" s="2"/>
      <c r="S47" s="2"/>
      <c r="U47" s="2"/>
      <c r="W47" s="2"/>
      <c r="X47" s="2"/>
      <c r="Y47" s="2"/>
      <c r="Z47" s="2"/>
      <c r="AB47" s="2"/>
      <c r="AD47" s="2"/>
      <c r="AF47" s="2"/>
      <c r="AG47" s="2"/>
      <c r="AH47" s="2"/>
      <c r="AI47" s="2"/>
      <c r="AK47" s="2"/>
      <c r="AM47" s="2"/>
      <c r="AO47" s="2"/>
      <c r="AP47" s="2"/>
      <c r="AQ47" s="2"/>
      <c r="AR47" s="2"/>
    </row>
    <row r="48" spans="1:8" ht="15" customHeight="1">
      <c r="A48" s="2"/>
      <c r="B48" s="2"/>
      <c r="C48" s="2"/>
      <c r="D48" s="2"/>
      <c r="E48" s="2"/>
      <c r="F48" s="2"/>
      <c r="G48" s="2"/>
      <c r="H48" s="2"/>
    </row>
    <row r="49" spans="1:8" ht="15" customHeight="1">
      <c r="A49" s="2"/>
      <c r="B49" s="2"/>
      <c r="C49" s="2"/>
      <c r="D49" s="2"/>
      <c r="E49" s="2"/>
      <c r="F49" s="2"/>
      <c r="G49" s="2"/>
      <c r="H49" s="2"/>
    </row>
    <row r="50" spans="1:8" ht="15" customHeight="1">
      <c r="A50" s="2"/>
      <c r="B50" s="2"/>
      <c r="C50" s="2"/>
      <c r="D50" s="2"/>
      <c r="E50" s="2"/>
      <c r="F50" s="2"/>
      <c r="G50" s="2"/>
      <c r="H50" s="2"/>
    </row>
    <row r="51" spans="1:8" ht="15" customHeight="1">
      <c r="A51" s="2"/>
      <c r="B51" s="2"/>
      <c r="C51" s="2"/>
      <c r="D51" s="2"/>
      <c r="E51" s="2"/>
      <c r="F51" s="2"/>
      <c r="G51" s="2"/>
      <c r="H51" s="2"/>
    </row>
    <row r="52" ht="15" customHeight="1"/>
    <row r="53" ht="15" customHeight="1"/>
    <row r="54" ht="15" customHeight="1"/>
  </sheetData>
  <sheetProtection/>
  <mergeCells count="24">
    <mergeCell ref="A19:H19"/>
    <mergeCell ref="J19:Q19"/>
    <mergeCell ref="S19:Z19"/>
    <mergeCell ref="AB19:AI19"/>
    <mergeCell ref="AB12:AI12"/>
    <mergeCell ref="A12:H12"/>
    <mergeCell ref="S12:Z12"/>
    <mergeCell ref="J12:Q12"/>
    <mergeCell ref="E2:H2"/>
    <mergeCell ref="E3:H3"/>
    <mergeCell ref="A4:H4"/>
    <mergeCell ref="A8:H8"/>
    <mergeCell ref="J8:Q8"/>
    <mergeCell ref="S3:Z3"/>
    <mergeCell ref="S8:Z8"/>
    <mergeCell ref="AT8:BA8"/>
    <mergeCell ref="AT12:BA12"/>
    <mergeCell ref="AT19:BA19"/>
    <mergeCell ref="AB3:AI3"/>
    <mergeCell ref="AK3:AR3"/>
    <mergeCell ref="AB8:AI8"/>
    <mergeCell ref="AK19:AR19"/>
    <mergeCell ref="AK12:AR12"/>
    <mergeCell ref="AK8:AR8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6.7109375" style="0" customWidth="1"/>
    <col min="2" max="2" width="7.00390625" style="0" customWidth="1"/>
    <col min="3" max="3" width="8.28125" style="0" customWidth="1"/>
    <col min="4" max="4" width="8.8515625" style="0" customWidth="1"/>
    <col min="5" max="5" width="7.140625" style="0" customWidth="1"/>
    <col min="6" max="6" width="7.8515625" style="0" customWidth="1"/>
    <col min="7" max="7" width="9.00390625" style="0" customWidth="1"/>
    <col min="8" max="8" width="10.00390625" style="0" customWidth="1"/>
    <col min="9" max="9" width="9.140625" style="20" customWidth="1"/>
    <col min="10" max="10" width="16.00390625" style="0" customWidth="1"/>
    <col min="11" max="12" width="8.140625" style="0" customWidth="1"/>
    <col min="13" max="13" width="9.140625" style="20" customWidth="1"/>
    <col min="14" max="15" width="8.140625" style="0" customWidth="1"/>
    <col min="16" max="16" width="8.57421875" style="0" customWidth="1"/>
    <col min="17" max="17" width="8.421875" style="0" customWidth="1"/>
    <col min="18" max="18" width="9.140625" style="20" customWidth="1"/>
    <col min="19" max="19" width="14.57421875" style="0" customWidth="1"/>
    <col min="20" max="20" width="7.28125" style="0" customWidth="1"/>
    <col min="21" max="21" width="8.00390625" style="0" customWidth="1"/>
    <col min="22" max="22" width="9.140625" style="20" customWidth="1"/>
    <col min="23" max="26" width="8.00390625" style="0" customWidth="1"/>
    <col min="27" max="27" width="9.140625" style="20" customWidth="1"/>
    <col min="28" max="28" width="16.140625" style="0" customWidth="1"/>
    <col min="29" max="29" width="7.421875" style="0" customWidth="1"/>
    <col min="30" max="30" width="8.00390625" style="0" customWidth="1"/>
    <col min="31" max="31" width="9.140625" style="20" customWidth="1"/>
    <col min="32" max="34" width="7.140625" style="0" customWidth="1"/>
    <col min="35" max="35" width="8.28125" style="0" customWidth="1"/>
    <col min="36" max="36" width="9.140625" style="20" customWidth="1"/>
    <col min="37" max="37" width="15.8515625" style="0" customWidth="1"/>
    <col min="40" max="40" width="9.140625" style="20" customWidth="1"/>
    <col min="45" max="45" width="9.140625" style="20" customWidth="1"/>
    <col min="46" max="46" width="16.140625" style="0" customWidth="1"/>
    <col min="47" max="47" width="8.421875" style="0" customWidth="1"/>
  </cols>
  <sheetData>
    <row r="1" s="9" customFormat="1" ht="24" customHeight="1">
      <c r="H1" s="70" t="s">
        <v>15</v>
      </c>
    </row>
    <row r="2" spans="5:8" s="8" customFormat="1" ht="14.25" customHeight="1">
      <c r="E2" s="213" t="s">
        <v>78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40.5" customHeight="1">
      <c r="A4" s="205" t="s">
        <v>127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1" ht="22.5" customHeight="1">
      <c r="A5" s="5" t="s">
        <v>19</v>
      </c>
      <c r="B5" s="2"/>
      <c r="C5" s="2"/>
      <c r="D5" s="2"/>
      <c r="F5" s="3"/>
      <c r="G5" s="2"/>
      <c r="H5" s="2"/>
      <c r="J5" s="7" t="s">
        <v>17</v>
      </c>
      <c r="O5" s="7"/>
      <c r="P5" s="6"/>
      <c r="S5" s="5" t="s">
        <v>18</v>
      </c>
      <c r="X5" s="5"/>
      <c r="Y5" s="5"/>
      <c r="AB5" s="15" t="s">
        <v>20</v>
      </c>
      <c r="AC5" s="15"/>
      <c r="AD5" s="15"/>
      <c r="AF5" s="15"/>
      <c r="AG5" s="15"/>
      <c r="AH5" s="15"/>
      <c r="AK5" s="7" t="s">
        <v>21</v>
      </c>
      <c r="AP5" s="7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97" customFormat="1" ht="15" customHeight="1">
      <c r="A8" s="196" t="s">
        <v>16</v>
      </c>
      <c r="B8" s="197"/>
      <c r="C8" s="197"/>
      <c r="D8" s="197"/>
      <c r="E8" s="197"/>
      <c r="F8" s="197"/>
      <c r="G8" s="197"/>
      <c r="H8" s="198"/>
      <c r="I8" s="75"/>
      <c r="J8" s="196" t="s">
        <v>16</v>
      </c>
      <c r="K8" s="197"/>
      <c r="L8" s="197"/>
      <c r="M8" s="197"/>
      <c r="N8" s="197"/>
      <c r="O8" s="197"/>
      <c r="P8" s="197"/>
      <c r="Q8" s="198"/>
      <c r="R8" s="75"/>
      <c r="S8" s="196" t="s">
        <v>16</v>
      </c>
      <c r="T8" s="197"/>
      <c r="U8" s="197"/>
      <c r="V8" s="197"/>
      <c r="W8" s="197"/>
      <c r="X8" s="197"/>
      <c r="Y8" s="197"/>
      <c r="Z8" s="198"/>
      <c r="AA8" s="75"/>
      <c r="AB8" s="196" t="s">
        <v>16</v>
      </c>
      <c r="AC8" s="197"/>
      <c r="AD8" s="197"/>
      <c r="AE8" s="197"/>
      <c r="AF8" s="197"/>
      <c r="AG8" s="197"/>
      <c r="AH8" s="197"/>
      <c r="AI8" s="198"/>
      <c r="AJ8" s="75"/>
      <c r="AK8" s="196" t="s">
        <v>16</v>
      </c>
      <c r="AL8" s="197"/>
      <c r="AM8" s="197"/>
      <c r="AN8" s="197"/>
      <c r="AO8" s="197"/>
      <c r="AP8" s="197"/>
      <c r="AQ8" s="197"/>
      <c r="AR8" s="198"/>
      <c r="AS8" s="75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97" customFormat="1" ht="15" customHeight="1">
      <c r="A9" s="76" t="s">
        <v>29</v>
      </c>
      <c r="B9" s="56">
        <f>K9+T9+AL9</f>
        <v>990.2</v>
      </c>
      <c r="C9" s="56">
        <f aca="true" t="shared" si="0" ref="B9:H10">+L9+U9+AM9</f>
        <v>38490</v>
      </c>
      <c r="D9" s="56">
        <f t="shared" si="0"/>
        <v>31940</v>
      </c>
      <c r="E9" s="56">
        <f t="shared" si="0"/>
        <v>3932</v>
      </c>
      <c r="F9" s="56">
        <f t="shared" si="0"/>
        <v>8246</v>
      </c>
      <c r="G9" s="56">
        <f t="shared" si="0"/>
        <v>5039</v>
      </c>
      <c r="H9" s="56">
        <f t="shared" si="0"/>
        <v>14723</v>
      </c>
      <c r="I9" s="75"/>
      <c r="J9" s="76" t="s">
        <v>29</v>
      </c>
      <c r="K9" s="56">
        <f>K13+K20</f>
        <v>697.5</v>
      </c>
      <c r="L9" s="56">
        <f aca="true" t="shared" si="1" ref="L9:Q10">L13+L20</f>
        <v>20850</v>
      </c>
      <c r="M9" s="76">
        <f t="shared" si="1"/>
        <v>16216</v>
      </c>
      <c r="N9" s="56">
        <f t="shared" si="1"/>
        <v>396</v>
      </c>
      <c r="O9" s="56">
        <f t="shared" si="1"/>
        <v>5056</v>
      </c>
      <c r="P9" s="56">
        <f t="shared" si="1"/>
        <v>3835</v>
      </c>
      <c r="Q9" s="56">
        <f t="shared" si="1"/>
        <v>6929</v>
      </c>
      <c r="R9" s="75"/>
      <c r="S9" s="76" t="s">
        <v>29</v>
      </c>
      <c r="T9" s="56">
        <f>T13+T20</f>
        <v>282.6</v>
      </c>
      <c r="U9" s="56">
        <f aca="true" t="shared" si="2" ref="U9:Z10">U13+U20</f>
        <v>17090</v>
      </c>
      <c r="V9" s="76">
        <f t="shared" si="2"/>
        <v>15288</v>
      </c>
      <c r="W9" s="56">
        <f t="shared" si="2"/>
        <v>3536</v>
      </c>
      <c r="X9" s="56">
        <f t="shared" si="2"/>
        <v>3136</v>
      </c>
      <c r="Y9" s="56">
        <f t="shared" si="2"/>
        <v>1084</v>
      </c>
      <c r="Z9" s="56">
        <f t="shared" si="2"/>
        <v>7532</v>
      </c>
      <c r="AA9" s="75"/>
      <c r="AB9" s="76" t="s">
        <v>29</v>
      </c>
      <c r="AC9" s="56">
        <f>AC13+AC20</f>
        <v>174.1</v>
      </c>
      <c r="AD9" s="56">
        <f aca="true" t="shared" si="3" ref="AD9:AI10">AD13+AD20</f>
        <v>11420</v>
      </c>
      <c r="AE9" s="76">
        <f t="shared" si="3"/>
        <v>10288</v>
      </c>
      <c r="AF9" s="56">
        <f t="shared" si="3"/>
        <v>3208</v>
      </c>
      <c r="AG9" s="56">
        <f t="shared" si="3"/>
        <v>1418</v>
      </c>
      <c r="AH9" s="56">
        <f t="shared" si="3"/>
        <v>568</v>
      </c>
      <c r="AI9" s="56">
        <f t="shared" si="3"/>
        <v>5094</v>
      </c>
      <c r="AJ9" s="75"/>
      <c r="AK9" s="76" t="s">
        <v>29</v>
      </c>
      <c r="AL9" s="56">
        <f>AL13+AL20</f>
        <v>10.1</v>
      </c>
      <c r="AM9" s="56">
        <f aca="true" t="shared" si="4" ref="AM9:AR10">AM13+AM20</f>
        <v>550</v>
      </c>
      <c r="AN9" s="76">
        <f t="shared" si="4"/>
        <v>436</v>
      </c>
      <c r="AO9" s="56">
        <f t="shared" si="4"/>
        <v>0</v>
      </c>
      <c r="AP9" s="56">
        <f t="shared" si="4"/>
        <v>54</v>
      </c>
      <c r="AQ9" s="56">
        <f t="shared" si="4"/>
        <v>120</v>
      </c>
      <c r="AR9" s="56">
        <f t="shared" si="4"/>
        <v>262</v>
      </c>
      <c r="AS9" s="75"/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97" customFormat="1" ht="15" customHeight="1">
      <c r="A10" s="77" t="s">
        <v>30</v>
      </c>
      <c r="B10" s="56">
        <f t="shared" si="0"/>
        <v>0</v>
      </c>
      <c r="C10" s="56">
        <f t="shared" si="0"/>
        <v>0</v>
      </c>
      <c r="D10" s="56">
        <f t="shared" si="0"/>
        <v>0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75"/>
      <c r="J10" s="77" t="s">
        <v>30</v>
      </c>
      <c r="K10" s="56">
        <f>K14+K21</f>
        <v>0</v>
      </c>
      <c r="L10" s="56">
        <f t="shared" si="1"/>
        <v>0</v>
      </c>
      <c r="M10" s="7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75"/>
      <c r="S10" s="77" t="s">
        <v>30</v>
      </c>
      <c r="T10" s="56">
        <f>T14+T21</f>
        <v>0</v>
      </c>
      <c r="U10" s="56">
        <f t="shared" si="2"/>
        <v>0</v>
      </c>
      <c r="V10" s="76">
        <f t="shared" si="2"/>
        <v>0</v>
      </c>
      <c r="W10" s="56">
        <f t="shared" si="2"/>
        <v>0</v>
      </c>
      <c r="X10" s="56">
        <f t="shared" si="2"/>
        <v>0</v>
      </c>
      <c r="Y10" s="56">
        <f t="shared" si="2"/>
        <v>0</v>
      </c>
      <c r="Z10" s="56">
        <f t="shared" si="2"/>
        <v>0</v>
      </c>
      <c r="AA10" s="75"/>
      <c r="AB10" s="77" t="s">
        <v>30</v>
      </c>
      <c r="AC10" s="56">
        <f>AC14+AC21</f>
        <v>0</v>
      </c>
      <c r="AD10" s="56">
        <f t="shared" si="3"/>
        <v>0</v>
      </c>
      <c r="AE10" s="76">
        <f t="shared" si="3"/>
        <v>0</v>
      </c>
      <c r="AF10" s="56">
        <f t="shared" si="3"/>
        <v>0</v>
      </c>
      <c r="AG10" s="56">
        <f t="shared" si="3"/>
        <v>0</v>
      </c>
      <c r="AH10" s="56">
        <f t="shared" si="3"/>
        <v>0</v>
      </c>
      <c r="AI10" s="56">
        <f t="shared" si="3"/>
        <v>0</v>
      </c>
      <c r="AJ10" s="75"/>
      <c r="AK10" s="77" t="s">
        <v>30</v>
      </c>
      <c r="AL10" s="56">
        <f>AL14+AL21</f>
        <v>0</v>
      </c>
      <c r="AM10" s="56">
        <f t="shared" si="4"/>
        <v>0</v>
      </c>
      <c r="AN10" s="76">
        <f t="shared" si="4"/>
        <v>0</v>
      </c>
      <c r="AO10" s="56">
        <f t="shared" si="4"/>
        <v>0</v>
      </c>
      <c r="AP10" s="56">
        <f t="shared" si="4"/>
        <v>0</v>
      </c>
      <c r="AQ10" s="56">
        <f t="shared" si="4"/>
        <v>0</v>
      </c>
      <c r="AR10" s="56">
        <f t="shared" si="4"/>
        <v>0</v>
      </c>
      <c r="AS10" s="75"/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 t="e">
        <f t="shared" si="10"/>
        <v>#DIV/0!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29" customFormat="1" ht="15" customHeight="1">
      <c r="A12" s="199" t="s">
        <v>1</v>
      </c>
      <c r="B12" s="200"/>
      <c r="C12" s="200"/>
      <c r="D12" s="200"/>
      <c r="E12" s="200"/>
      <c r="F12" s="200"/>
      <c r="G12" s="200"/>
      <c r="H12" s="201"/>
      <c r="I12" s="112"/>
      <c r="J12" s="246" t="s">
        <v>1</v>
      </c>
      <c r="K12" s="247"/>
      <c r="L12" s="247"/>
      <c r="M12" s="247"/>
      <c r="N12" s="247"/>
      <c r="O12" s="247"/>
      <c r="P12" s="247"/>
      <c r="Q12" s="248"/>
      <c r="R12" s="112"/>
      <c r="S12" s="249" t="s">
        <v>1</v>
      </c>
      <c r="T12" s="250"/>
      <c r="U12" s="250"/>
      <c r="V12" s="250"/>
      <c r="W12" s="250"/>
      <c r="X12" s="250"/>
      <c r="Y12" s="250"/>
      <c r="Z12" s="251"/>
      <c r="AA12" s="112"/>
      <c r="AB12" s="246" t="s">
        <v>1</v>
      </c>
      <c r="AC12" s="247"/>
      <c r="AD12" s="247"/>
      <c r="AE12" s="247"/>
      <c r="AF12" s="247"/>
      <c r="AG12" s="247"/>
      <c r="AH12" s="247"/>
      <c r="AI12" s="248"/>
      <c r="AJ12" s="112"/>
      <c r="AK12" s="246" t="s">
        <v>1</v>
      </c>
      <c r="AL12" s="247"/>
      <c r="AM12" s="247"/>
      <c r="AN12" s="247"/>
      <c r="AO12" s="247"/>
      <c r="AP12" s="247"/>
      <c r="AQ12" s="247"/>
      <c r="AR12" s="248"/>
      <c r="AS12" s="11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29" customFormat="1" ht="15" customHeight="1">
      <c r="A13" s="111" t="s">
        <v>22</v>
      </c>
      <c r="B13" s="130">
        <f>K13+T13+AL13+AU13</f>
        <v>147.29999999999998</v>
      </c>
      <c r="C13" s="130">
        <f>L13+U13+AM13+AV13</f>
        <v>6150</v>
      </c>
      <c r="D13" s="130">
        <f>M13+V13+AN13</f>
        <v>4303</v>
      </c>
      <c r="E13" s="130">
        <f aca="true" t="shared" si="12" ref="E13:H14">N13+W13+AO13+AX13</f>
        <v>161</v>
      </c>
      <c r="F13" s="130">
        <f t="shared" si="12"/>
        <v>1511</v>
      </c>
      <c r="G13" s="130">
        <f t="shared" si="12"/>
        <v>1227</v>
      </c>
      <c r="H13" s="130">
        <f t="shared" si="12"/>
        <v>1404</v>
      </c>
      <c r="I13" s="112"/>
      <c r="J13" s="76" t="s">
        <v>22</v>
      </c>
      <c r="K13" s="135">
        <v>146.2</v>
      </c>
      <c r="L13" s="136">
        <v>6020</v>
      </c>
      <c r="M13" s="136">
        <f>SUM(N13:Q13)</f>
        <v>4226</v>
      </c>
      <c r="N13" s="136">
        <v>161</v>
      </c>
      <c r="O13" s="136">
        <v>1490</v>
      </c>
      <c r="P13" s="136">
        <v>1214</v>
      </c>
      <c r="Q13" s="136">
        <v>1361</v>
      </c>
      <c r="R13" s="112"/>
      <c r="S13" s="99" t="s">
        <v>22</v>
      </c>
      <c r="T13" s="91"/>
      <c r="U13" s="91"/>
      <c r="V13" s="91"/>
      <c r="W13" s="91"/>
      <c r="X13" s="91"/>
      <c r="Y13" s="91"/>
      <c r="Z13" s="91"/>
      <c r="AA13" s="112"/>
      <c r="AB13" s="99" t="s">
        <v>22</v>
      </c>
      <c r="AC13" s="91"/>
      <c r="AD13" s="91"/>
      <c r="AE13" s="91"/>
      <c r="AF13" s="91"/>
      <c r="AG13" s="91"/>
      <c r="AH13" s="91"/>
      <c r="AI13" s="91"/>
      <c r="AJ13" s="112"/>
      <c r="AK13" s="99" t="s">
        <v>22</v>
      </c>
      <c r="AL13" s="92">
        <v>1.1</v>
      </c>
      <c r="AM13" s="91">
        <v>130</v>
      </c>
      <c r="AN13" s="91">
        <f>SUM(AO13:AR13)</f>
        <v>77</v>
      </c>
      <c r="AO13" s="91"/>
      <c r="AP13" s="91">
        <v>21</v>
      </c>
      <c r="AQ13" s="91">
        <v>13</v>
      </c>
      <c r="AR13" s="91">
        <v>43</v>
      </c>
      <c r="AS13" s="112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29" customFormat="1" ht="15" customHeight="1">
      <c r="A14" s="113" t="s">
        <v>30</v>
      </c>
      <c r="B14" s="130">
        <f>K14+T14+AL14+AU14</f>
        <v>0</v>
      </c>
      <c r="C14" s="130">
        <f>L14+U14+AM14+AV14</f>
        <v>0</v>
      </c>
      <c r="D14" s="130">
        <f>M14+V14+AN14</f>
        <v>0</v>
      </c>
      <c r="E14" s="130">
        <f t="shared" si="12"/>
        <v>0</v>
      </c>
      <c r="F14" s="130">
        <f t="shared" si="12"/>
        <v>0</v>
      </c>
      <c r="G14" s="130">
        <f t="shared" si="12"/>
        <v>0</v>
      </c>
      <c r="H14" s="130">
        <f t="shared" si="12"/>
        <v>0</v>
      </c>
      <c r="I14" s="112"/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S14" s="112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99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99" t="s">
        <v>2</v>
      </c>
      <c r="T15" s="169" t="e">
        <f>+T14/T13</f>
        <v>#DIV/0!</v>
      </c>
      <c r="U15" s="169" t="e">
        <f aca="true" t="shared" si="15" ref="U15:Z15">+U14/U13</f>
        <v>#DIV/0!</v>
      </c>
      <c r="V15" s="169" t="e">
        <f t="shared" si="15"/>
        <v>#DIV/0!</v>
      </c>
      <c r="W15" s="169" t="e">
        <f t="shared" si="15"/>
        <v>#DIV/0!</v>
      </c>
      <c r="X15" s="169" t="e">
        <f t="shared" si="15"/>
        <v>#DIV/0!</v>
      </c>
      <c r="Y15" s="169" t="e">
        <f t="shared" si="15"/>
        <v>#DIV/0!</v>
      </c>
      <c r="Z15" s="169" t="e">
        <f t="shared" si="15"/>
        <v>#DIV/0!</v>
      </c>
      <c r="AB15" s="99" t="s">
        <v>2</v>
      </c>
      <c r="AC15" s="169" t="e">
        <f>+AC14/AC13</f>
        <v>#DIV/0!</v>
      </c>
      <c r="AD15" s="169" t="e">
        <f aca="true" t="shared" si="16" ref="AD15:AI15">+AD14/AD13</f>
        <v>#DIV/0!</v>
      </c>
      <c r="AE15" s="169" t="e">
        <f t="shared" si="16"/>
        <v>#DIV/0!</v>
      </c>
      <c r="AF15" s="169" t="e">
        <f t="shared" si="16"/>
        <v>#DIV/0!</v>
      </c>
      <c r="AG15" s="169" t="e">
        <f t="shared" si="16"/>
        <v>#DIV/0!</v>
      </c>
      <c r="AH15" s="169" t="e">
        <f t="shared" si="16"/>
        <v>#DIV/0!</v>
      </c>
      <c r="AI15" s="169" t="e">
        <f t="shared" si="16"/>
        <v>#DIV/0!</v>
      </c>
      <c r="AK15" s="99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 t="e">
        <f t="shared" si="17"/>
        <v>#DIV/0!</v>
      </c>
      <c r="AP15" s="169">
        <f t="shared" si="17"/>
        <v>0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98" customFormat="1" ht="15" customHeight="1">
      <c r="A16" s="99" t="s">
        <v>3</v>
      </c>
      <c r="B16" s="99">
        <f aca="true" t="shared" si="19" ref="B16:C18">K16+T16+AL16+AU16</f>
        <v>0</v>
      </c>
      <c r="C16" s="99">
        <f t="shared" si="19"/>
        <v>0</v>
      </c>
      <c r="D16" s="99">
        <f>M16+V16+AN16</f>
        <v>0</v>
      </c>
      <c r="E16" s="99">
        <f aca="true" t="shared" si="20" ref="E16:H18">N16+W16+AO16+AX16</f>
        <v>0</v>
      </c>
      <c r="F16" s="99">
        <f t="shared" si="20"/>
        <v>0</v>
      </c>
      <c r="G16" s="99">
        <f t="shared" si="20"/>
        <v>0</v>
      </c>
      <c r="H16" s="99">
        <f t="shared" si="20"/>
        <v>0</v>
      </c>
      <c r="I16" s="79"/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S16" s="79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98" customFormat="1" ht="15" customHeight="1">
      <c r="A17" s="99" t="s">
        <v>4</v>
      </c>
      <c r="B17" s="99">
        <f t="shared" si="19"/>
        <v>0</v>
      </c>
      <c r="C17" s="99">
        <f t="shared" si="19"/>
        <v>0</v>
      </c>
      <c r="D17" s="99">
        <f>M17+V17+AN17</f>
        <v>0</v>
      </c>
      <c r="E17" s="99">
        <f t="shared" si="20"/>
        <v>0</v>
      </c>
      <c r="F17" s="99">
        <f t="shared" si="20"/>
        <v>0</v>
      </c>
      <c r="G17" s="99">
        <f t="shared" si="20"/>
        <v>0</v>
      </c>
      <c r="H17" s="99">
        <f t="shared" si="20"/>
        <v>0</v>
      </c>
      <c r="I17" s="79"/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S17" s="79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98" customFormat="1" ht="15" customHeight="1">
      <c r="A18" s="99" t="s">
        <v>5</v>
      </c>
      <c r="B18" s="99">
        <f t="shared" si="19"/>
        <v>0</v>
      </c>
      <c r="C18" s="99">
        <f t="shared" si="19"/>
        <v>0</v>
      </c>
      <c r="D18" s="99">
        <f>M18+V18+AN18</f>
        <v>0</v>
      </c>
      <c r="E18" s="99">
        <f t="shared" si="20"/>
        <v>0</v>
      </c>
      <c r="F18" s="99">
        <f t="shared" si="20"/>
        <v>0</v>
      </c>
      <c r="G18" s="99">
        <f t="shared" si="20"/>
        <v>0</v>
      </c>
      <c r="H18" s="99">
        <f t="shared" si="20"/>
        <v>0</v>
      </c>
      <c r="I18" s="79"/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S18" s="79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29" customFormat="1" ht="15" customHeight="1">
      <c r="A19" s="199" t="s">
        <v>6</v>
      </c>
      <c r="B19" s="200"/>
      <c r="C19" s="200"/>
      <c r="D19" s="200"/>
      <c r="E19" s="200"/>
      <c r="F19" s="200"/>
      <c r="G19" s="200"/>
      <c r="H19" s="201"/>
      <c r="I19" s="112"/>
      <c r="J19" s="246" t="s">
        <v>6</v>
      </c>
      <c r="K19" s="247"/>
      <c r="L19" s="247"/>
      <c r="M19" s="247"/>
      <c r="N19" s="247"/>
      <c r="O19" s="247"/>
      <c r="P19" s="247"/>
      <c r="Q19" s="248"/>
      <c r="R19" s="112"/>
      <c r="S19" s="246" t="s">
        <v>6</v>
      </c>
      <c r="T19" s="247"/>
      <c r="U19" s="247"/>
      <c r="V19" s="247"/>
      <c r="W19" s="247"/>
      <c r="X19" s="247"/>
      <c r="Y19" s="247"/>
      <c r="Z19" s="248"/>
      <c r="AA19" s="112"/>
      <c r="AB19" s="246" t="s">
        <v>6</v>
      </c>
      <c r="AC19" s="247"/>
      <c r="AD19" s="247"/>
      <c r="AE19" s="247"/>
      <c r="AF19" s="247"/>
      <c r="AG19" s="247"/>
      <c r="AH19" s="247"/>
      <c r="AI19" s="248"/>
      <c r="AJ19" s="112"/>
      <c r="AK19" s="246" t="s">
        <v>6</v>
      </c>
      <c r="AL19" s="247"/>
      <c r="AM19" s="247"/>
      <c r="AN19" s="247"/>
      <c r="AO19" s="247"/>
      <c r="AP19" s="247"/>
      <c r="AQ19" s="247"/>
      <c r="AR19" s="248"/>
      <c r="AS19" s="11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29" customFormat="1" ht="15" customHeight="1">
      <c r="A20" s="111" t="s">
        <v>29</v>
      </c>
      <c r="B20" s="130">
        <f aca="true" t="shared" si="21" ref="B20:H21">K20+T20+AL20</f>
        <v>842.9</v>
      </c>
      <c r="C20" s="130">
        <f t="shared" si="21"/>
        <v>32340</v>
      </c>
      <c r="D20" s="130">
        <f t="shared" si="21"/>
        <v>27637</v>
      </c>
      <c r="E20" s="130">
        <f t="shared" si="21"/>
        <v>3771</v>
      </c>
      <c r="F20" s="130">
        <f t="shared" si="21"/>
        <v>6735</v>
      </c>
      <c r="G20" s="130">
        <f t="shared" si="21"/>
        <v>3812</v>
      </c>
      <c r="H20" s="130">
        <f t="shared" si="21"/>
        <v>13319</v>
      </c>
      <c r="I20" s="112"/>
      <c r="J20" s="76" t="s">
        <v>22</v>
      </c>
      <c r="K20" s="76">
        <f aca="true" t="shared" si="22" ref="K20:Q21">K23+K26+K29+K32+K35+K38</f>
        <v>551.3</v>
      </c>
      <c r="L20" s="78">
        <f t="shared" si="22"/>
        <v>14830</v>
      </c>
      <c r="M20" s="76">
        <f t="shared" si="22"/>
        <v>11990</v>
      </c>
      <c r="N20" s="76">
        <f t="shared" si="22"/>
        <v>235</v>
      </c>
      <c r="O20" s="76">
        <f t="shared" si="22"/>
        <v>3566</v>
      </c>
      <c r="P20" s="76">
        <f t="shared" si="22"/>
        <v>2621</v>
      </c>
      <c r="Q20" s="76">
        <f t="shared" si="22"/>
        <v>5568</v>
      </c>
      <c r="R20" s="112"/>
      <c r="S20" s="99" t="s">
        <v>22</v>
      </c>
      <c r="T20" s="99">
        <f aca="true" t="shared" si="23" ref="T20:Z21">T23+T26+T29+T32+T35+T38</f>
        <v>282.6</v>
      </c>
      <c r="U20" s="100">
        <f t="shared" si="23"/>
        <v>17090</v>
      </c>
      <c r="V20" s="99">
        <f t="shared" si="23"/>
        <v>15288</v>
      </c>
      <c r="W20" s="99">
        <f t="shared" si="23"/>
        <v>3536</v>
      </c>
      <c r="X20" s="99">
        <f t="shared" si="23"/>
        <v>3136</v>
      </c>
      <c r="Y20" s="99">
        <f t="shared" si="23"/>
        <v>1084</v>
      </c>
      <c r="Z20" s="99">
        <f t="shared" si="23"/>
        <v>7532</v>
      </c>
      <c r="AA20" s="112"/>
      <c r="AB20" s="99" t="s">
        <v>22</v>
      </c>
      <c r="AC20" s="99">
        <f aca="true" t="shared" si="24" ref="AC20:AI21">AC23+AC26+AC29+AC32+AC35+AC38</f>
        <v>174.1</v>
      </c>
      <c r="AD20" s="100">
        <f t="shared" si="24"/>
        <v>11420</v>
      </c>
      <c r="AE20" s="99">
        <f t="shared" si="24"/>
        <v>10288</v>
      </c>
      <c r="AF20" s="99">
        <f t="shared" si="24"/>
        <v>3208</v>
      </c>
      <c r="AG20" s="99">
        <f t="shared" si="24"/>
        <v>1418</v>
      </c>
      <c r="AH20" s="99">
        <f t="shared" si="24"/>
        <v>568</v>
      </c>
      <c r="AI20" s="99">
        <f t="shared" si="24"/>
        <v>5094</v>
      </c>
      <c r="AJ20" s="112"/>
      <c r="AK20" s="99" t="s">
        <v>22</v>
      </c>
      <c r="AL20" s="99">
        <f aca="true" t="shared" si="25" ref="AL20:AR21">AL23+AL26+AL29+AL32+AL35+AL38</f>
        <v>9</v>
      </c>
      <c r="AM20" s="100">
        <f t="shared" si="25"/>
        <v>420</v>
      </c>
      <c r="AN20" s="99">
        <f t="shared" si="25"/>
        <v>359</v>
      </c>
      <c r="AO20" s="99">
        <f t="shared" si="25"/>
        <v>0</v>
      </c>
      <c r="AP20" s="99">
        <f t="shared" si="25"/>
        <v>33</v>
      </c>
      <c r="AQ20" s="99">
        <f t="shared" si="25"/>
        <v>107</v>
      </c>
      <c r="AR20" s="99">
        <f t="shared" si="25"/>
        <v>219</v>
      </c>
      <c r="AS20" s="112"/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29" customFormat="1" ht="15" customHeight="1">
      <c r="A21" s="113" t="s">
        <v>30</v>
      </c>
      <c r="B21" s="130">
        <f t="shared" si="21"/>
        <v>0</v>
      </c>
      <c r="C21" s="130">
        <f t="shared" si="21"/>
        <v>0</v>
      </c>
      <c r="D21" s="130">
        <f t="shared" si="21"/>
        <v>0</v>
      </c>
      <c r="E21" s="130">
        <f t="shared" si="21"/>
        <v>0</v>
      </c>
      <c r="F21" s="130">
        <f t="shared" si="21"/>
        <v>0</v>
      </c>
      <c r="G21" s="130">
        <f t="shared" si="21"/>
        <v>0</v>
      </c>
      <c r="H21" s="130">
        <f t="shared" si="21"/>
        <v>0</v>
      </c>
      <c r="I21" s="112"/>
      <c r="J21" s="113" t="s">
        <v>30</v>
      </c>
      <c r="K21" s="111">
        <f>K24+K27+K30+K33+K36+K39</f>
        <v>0</v>
      </c>
      <c r="L21" s="111">
        <f t="shared" si="22"/>
        <v>0</v>
      </c>
      <c r="M21" s="111">
        <f t="shared" si="22"/>
        <v>0</v>
      </c>
      <c r="N21" s="111">
        <f t="shared" si="22"/>
        <v>0</v>
      </c>
      <c r="O21" s="111">
        <f t="shared" si="22"/>
        <v>0</v>
      </c>
      <c r="P21" s="111">
        <f t="shared" si="22"/>
        <v>0</v>
      </c>
      <c r="Q21" s="111">
        <f t="shared" si="22"/>
        <v>0</v>
      </c>
      <c r="R21" s="112"/>
      <c r="S21" s="170" t="s">
        <v>97</v>
      </c>
      <c r="T21" s="99">
        <f>T24+T27+T30+T33+T36+T39</f>
        <v>0</v>
      </c>
      <c r="U21" s="99">
        <f t="shared" si="23"/>
        <v>0</v>
      </c>
      <c r="V21" s="99">
        <f t="shared" si="23"/>
        <v>0</v>
      </c>
      <c r="W21" s="99">
        <f t="shared" si="23"/>
        <v>0</v>
      </c>
      <c r="X21" s="99">
        <f t="shared" si="23"/>
        <v>0</v>
      </c>
      <c r="Y21" s="99">
        <f t="shared" si="23"/>
        <v>0</v>
      </c>
      <c r="Z21" s="99">
        <f t="shared" si="23"/>
        <v>0</v>
      </c>
      <c r="AA21" s="112"/>
      <c r="AB21" s="170" t="s">
        <v>97</v>
      </c>
      <c r="AC21" s="99">
        <f>AC24+AC27+AC30+AC33+AC36+AC39</f>
        <v>0</v>
      </c>
      <c r="AD21" s="99">
        <f t="shared" si="24"/>
        <v>0</v>
      </c>
      <c r="AE21" s="99">
        <f t="shared" si="24"/>
        <v>0</v>
      </c>
      <c r="AF21" s="99">
        <f t="shared" si="24"/>
        <v>0</v>
      </c>
      <c r="AG21" s="99">
        <f t="shared" si="24"/>
        <v>0</v>
      </c>
      <c r="AH21" s="99">
        <f t="shared" si="24"/>
        <v>0</v>
      </c>
      <c r="AI21" s="99">
        <f t="shared" si="24"/>
        <v>0</v>
      </c>
      <c r="AJ21" s="112"/>
      <c r="AK21" s="170" t="s">
        <v>97</v>
      </c>
      <c r="AL21" s="99">
        <f>AL24+AL27+AL30+AL33+AL36+AL39</f>
        <v>0</v>
      </c>
      <c r="AM21" s="99">
        <f t="shared" si="25"/>
        <v>0</v>
      </c>
      <c r="AN21" s="99">
        <f t="shared" si="25"/>
        <v>0</v>
      </c>
      <c r="AO21" s="99">
        <f t="shared" si="25"/>
        <v>0</v>
      </c>
      <c r="AP21" s="99">
        <f t="shared" si="25"/>
        <v>0</v>
      </c>
      <c r="AQ21" s="99">
        <f t="shared" si="25"/>
        <v>0</v>
      </c>
      <c r="AR21" s="99">
        <f t="shared" si="25"/>
        <v>0</v>
      </c>
      <c r="AS21" s="112"/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99" t="s">
        <v>2</v>
      </c>
      <c r="K22" s="100">
        <f aca="true" t="shared" si="28" ref="K22:Q22">+K21/K20*100</f>
        <v>0</v>
      </c>
      <c r="L22" s="100">
        <f t="shared" si="28"/>
        <v>0</v>
      </c>
      <c r="M22" s="100">
        <f t="shared" si="28"/>
        <v>0</v>
      </c>
      <c r="N22" s="100">
        <f t="shared" si="28"/>
        <v>0</v>
      </c>
      <c r="O22" s="100">
        <f t="shared" si="28"/>
        <v>0</v>
      </c>
      <c r="P22" s="100">
        <f t="shared" si="28"/>
        <v>0</v>
      </c>
      <c r="Q22" s="100">
        <f t="shared" si="28"/>
        <v>0</v>
      </c>
      <c r="S22" s="99" t="s">
        <v>2</v>
      </c>
      <c r="T22" s="100">
        <f aca="true" t="shared" si="29" ref="T22:Z22">+T21/T20*100</f>
        <v>0</v>
      </c>
      <c r="U22" s="100">
        <f t="shared" si="29"/>
        <v>0</v>
      </c>
      <c r="V22" s="100">
        <f t="shared" si="29"/>
        <v>0</v>
      </c>
      <c r="W22" s="100">
        <f t="shared" si="29"/>
        <v>0</v>
      </c>
      <c r="X22" s="100">
        <f t="shared" si="29"/>
        <v>0</v>
      </c>
      <c r="Y22" s="100">
        <f t="shared" si="29"/>
        <v>0</v>
      </c>
      <c r="Z22" s="100">
        <f t="shared" si="29"/>
        <v>0</v>
      </c>
      <c r="AB22" s="99" t="s">
        <v>2</v>
      </c>
      <c r="AC22" s="100">
        <f aca="true" t="shared" si="30" ref="AC22:AI22">+AC21/AC20*100</f>
        <v>0</v>
      </c>
      <c r="AD22" s="100">
        <f t="shared" si="30"/>
        <v>0</v>
      </c>
      <c r="AE22" s="100">
        <f t="shared" si="30"/>
        <v>0</v>
      </c>
      <c r="AF22" s="100">
        <f t="shared" si="30"/>
        <v>0</v>
      </c>
      <c r="AG22" s="100">
        <f t="shared" si="30"/>
        <v>0</v>
      </c>
      <c r="AH22" s="100">
        <f t="shared" si="30"/>
        <v>0</v>
      </c>
      <c r="AI22" s="100">
        <f t="shared" si="30"/>
        <v>0</v>
      </c>
      <c r="AK22" s="99" t="s">
        <v>2</v>
      </c>
      <c r="AL22" s="100">
        <f aca="true" t="shared" si="31" ref="AL22:AR22">+AL21/AL20*100</f>
        <v>0</v>
      </c>
      <c r="AM22" s="100">
        <f t="shared" si="31"/>
        <v>0</v>
      </c>
      <c r="AN22" s="100">
        <f t="shared" si="31"/>
        <v>0</v>
      </c>
      <c r="AO22" s="100" t="e">
        <f t="shared" si="31"/>
        <v>#DIV/0!</v>
      </c>
      <c r="AP22" s="100">
        <f t="shared" si="31"/>
        <v>0</v>
      </c>
      <c r="AQ22" s="100">
        <f t="shared" si="31"/>
        <v>0</v>
      </c>
      <c r="AR22" s="100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98" customFormat="1" ht="15" customHeight="1">
      <c r="A23" s="99" t="s">
        <v>23</v>
      </c>
      <c r="B23" s="99">
        <f>K23+T23+AL23+AU23</f>
        <v>213.7</v>
      </c>
      <c r="C23" s="99">
        <f>L23+U23+AM23+AV23</f>
        <v>11460</v>
      </c>
      <c r="D23" s="99">
        <f>M23+V23+AN23</f>
        <v>9983</v>
      </c>
      <c r="E23" s="99">
        <f aca="true" t="shared" si="33" ref="E23:H24">N23+W23+AO23+AX23</f>
        <v>2160</v>
      </c>
      <c r="F23" s="99">
        <f t="shared" si="33"/>
        <v>1924</v>
      </c>
      <c r="G23" s="99">
        <f t="shared" si="33"/>
        <v>974</v>
      </c>
      <c r="H23" s="99">
        <f t="shared" si="33"/>
        <v>4925</v>
      </c>
      <c r="I23" s="79"/>
      <c r="J23" s="99" t="s">
        <v>23</v>
      </c>
      <c r="K23" s="92">
        <v>119.3</v>
      </c>
      <c r="L23" s="91">
        <v>4160</v>
      </c>
      <c r="M23" s="91">
        <f>SUM(N23:Q23)</f>
        <v>3383</v>
      </c>
      <c r="N23" s="91">
        <v>143</v>
      </c>
      <c r="O23" s="91">
        <v>930</v>
      </c>
      <c r="P23" s="91">
        <v>572</v>
      </c>
      <c r="Q23" s="91">
        <v>1738</v>
      </c>
      <c r="R23" s="79"/>
      <c r="S23" s="99" t="s">
        <v>23</v>
      </c>
      <c r="T23" s="92">
        <v>92.4</v>
      </c>
      <c r="U23" s="91">
        <v>7220</v>
      </c>
      <c r="V23" s="91">
        <f>SUM(W23:Z23)</f>
        <v>6529</v>
      </c>
      <c r="W23" s="91">
        <v>2017</v>
      </c>
      <c r="X23" s="91">
        <v>988</v>
      </c>
      <c r="Y23" s="91">
        <v>380</v>
      </c>
      <c r="Z23" s="91">
        <v>3144</v>
      </c>
      <c r="AA23" s="79"/>
      <c r="AB23" s="99" t="s">
        <v>23</v>
      </c>
      <c r="AC23" s="92">
        <v>91.1</v>
      </c>
      <c r="AD23" s="91">
        <v>6930</v>
      </c>
      <c r="AE23" s="91">
        <f>SUM(AF23:AI23)</f>
        <v>6303</v>
      </c>
      <c r="AF23" s="91">
        <v>2008</v>
      </c>
      <c r="AG23" s="91">
        <v>901</v>
      </c>
      <c r="AH23" s="91">
        <v>346</v>
      </c>
      <c r="AI23" s="91">
        <v>3048</v>
      </c>
      <c r="AJ23" s="79"/>
      <c r="AK23" s="99" t="s">
        <v>23</v>
      </c>
      <c r="AL23" s="92">
        <v>2</v>
      </c>
      <c r="AM23" s="91">
        <v>80</v>
      </c>
      <c r="AN23" s="91">
        <f>SUM(AO23:AR23)</f>
        <v>71</v>
      </c>
      <c r="AO23" s="91"/>
      <c r="AP23" s="91">
        <v>6</v>
      </c>
      <c r="AQ23" s="91">
        <v>22</v>
      </c>
      <c r="AR23" s="91">
        <v>43</v>
      </c>
      <c r="AS23" s="79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98" customFormat="1" ht="15" customHeight="1">
      <c r="A24" s="99" t="s">
        <v>32</v>
      </c>
      <c r="B24" s="99">
        <f>K24+T24+AL24+AU24</f>
        <v>0</v>
      </c>
      <c r="C24" s="99">
        <f>L24+U24+AM24+AV24</f>
        <v>0</v>
      </c>
      <c r="D24" s="99">
        <f>M24+V24+AN24</f>
        <v>0</v>
      </c>
      <c r="E24" s="99">
        <f t="shared" si="33"/>
        <v>0</v>
      </c>
      <c r="F24" s="99">
        <f t="shared" si="33"/>
        <v>0</v>
      </c>
      <c r="G24" s="99">
        <f t="shared" si="33"/>
        <v>0</v>
      </c>
      <c r="H24" s="99">
        <f t="shared" si="33"/>
        <v>0</v>
      </c>
      <c r="I24" s="79"/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S24" s="79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J25" s="99" t="s">
        <v>2</v>
      </c>
      <c r="K25" s="169">
        <f>+K24/K23</f>
        <v>0</v>
      </c>
      <c r="L25" s="169">
        <f aca="true" t="shared" si="35" ref="L25:Q25">+L24/L23</f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>
        <f t="shared" si="35"/>
        <v>0</v>
      </c>
      <c r="Q25" s="169">
        <f t="shared" si="35"/>
        <v>0</v>
      </c>
      <c r="S25" s="99" t="s">
        <v>2</v>
      </c>
      <c r="T25" s="169">
        <f>+T24/T23</f>
        <v>0</v>
      </c>
      <c r="U25" s="169">
        <f aca="true" t="shared" si="36" ref="U25:Z25">+U24/U23</f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B25" s="99" t="s">
        <v>2</v>
      </c>
      <c r="AC25" s="169">
        <f>+AC24/AC23</f>
        <v>0</v>
      </c>
      <c r="AD25" s="169">
        <f aca="true" t="shared" si="37" ref="AD25:AI25">+AD24/AD23</f>
        <v>0</v>
      </c>
      <c r="AE25" s="169">
        <f t="shared" si="37"/>
        <v>0</v>
      </c>
      <c r="AF25" s="169">
        <f t="shared" si="37"/>
        <v>0</v>
      </c>
      <c r="AG25" s="169">
        <f t="shared" si="37"/>
        <v>0</v>
      </c>
      <c r="AH25" s="169">
        <f t="shared" si="37"/>
        <v>0</v>
      </c>
      <c r="AI25" s="169">
        <f t="shared" si="37"/>
        <v>0</v>
      </c>
      <c r="AK25" s="99" t="s">
        <v>2</v>
      </c>
      <c r="AL25" s="169">
        <f>+AL24/AL23</f>
        <v>0</v>
      </c>
      <c r="AM25" s="169">
        <f aca="true" t="shared" si="38" ref="AM25:AR25">+AM24/AM23</f>
        <v>0</v>
      </c>
      <c r="AN25" s="169">
        <f t="shared" si="38"/>
        <v>0</v>
      </c>
      <c r="AO25" s="169" t="e">
        <f t="shared" si="38"/>
        <v>#DIV/0!</v>
      </c>
      <c r="AP25" s="169">
        <f t="shared" si="38"/>
        <v>0</v>
      </c>
      <c r="AQ25" s="169">
        <f t="shared" si="38"/>
        <v>0</v>
      </c>
      <c r="AR25" s="169">
        <f t="shared" si="38"/>
        <v>0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98" customFormat="1" ht="15" customHeight="1">
      <c r="A26" s="99" t="s">
        <v>24</v>
      </c>
      <c r="B26" s="99">
        <f>K26+T26+AL26+AU26</f>
        <v>76</v>
      </c>
      <c r="C26" s="99">
        <f>L26+U26+AM26+AV26</f>
        <v>4410</v>
      </c>
      <c r="D26" s="99">
        <f>M26+V26+AN26</f>
        <v>3867</v>
      </c>
      <c r="E26" s="99">
        <f aca="true" t="shared" si="40" ref="E26:H27">N26+W26+AO26+AX26</f>
        <v>673</v>
      </c>
      <c r="F26" s="99">
        <f t="shared" si="40"/>
        <v>839</v>
      </c>
      <c r="G26" s="99">
        <f t="shared" si="40"/>
        <v>443</v>
      </c>
      <c r="H26" s="99">
        <f t="shared" si="40"/>
        <v>1912</v>
      </c>
      <c r="I26" s="79"/>
      <c r="J26" s="99" t="s">
        <v>24</v>
      </c>
      <c r="K26" s="92">
        <v>21.6</v>
      </c>
      <c r="L26" s="91">
        <v>1120</v>
      </c>
      <c r="M26" s="91">
        <f>SUM(N26:Q26)</f>
        <v>922</v>
      </c>
      <c r="N26" s="91">
        <v>6</v>
      </c>
      <c r="O26" s="91">
        <v>243</v>
      </c>
      <c r="P26" s="91">
        <v>251</v>
      </c>
      <c r="Q26" s="91">
        <v>422</v>
      </c>
      <c r="R26" s="79"/>
      <c r="S26" s="99" t="s">
        <v>24</v>
      </c>
      <c r="T26" s="92">
        <v>53.8</v>
      </c>
      <c r="U26" s="91">
        <v>3160</v>
      </c>
      <c r="V26" s="91">
        <f>SUM(W26:Z26)</f>
        <v>2835</v>
      </c>
      <c r="W26" s="91">
        <v>667</v>
      </c>
      <c r="X26" s="91">
        <v>586</v>
      </c>
      <c r="Y26" s="91">
        <v>159</v>
      </c>
      <c r="Z26" s="91">
        <v>1423</v>
      </c>
      <c r="AA26" s="79"/>
      <c r="AB26" s="99" t="s">
        <v>24</v>
      </c>
      <c r="AC26" s="92">
        <v>47.6</v>
      </c>
      <c r="AD26" s="91">
        <v>1920</v>
      </c>
      <c r="AE26" s="91">
        <f>SUM(AF26:AI26)</f>
        <v>1697</v>
      </c>
      <c r="AF26" s="91">
        <v>605</v>
      </c>
      <c r="AG26" s="91">
        <v>190</v>
      </c>
      <c r="AH26" s="91">
        <v>48</v>
      </c>
      <c r="AI26" s="91">
        <v>854</v>
      </c>
      <c r="AJ26" s="79"/>
      <c r="AK26" s="99" t="s">
        <v>24</v>
      </c>
      <c r="AL26" s="92">
        <v>0.6</v>
      </c>
      <c r="AM26" s="91">
        <v>130</v>
      </c>
      <c r="AN26" s="91">
        <f>SUM(AO26:AR26)</f>
        <v>110</v>
      </c>
      <c r="AO26" s="91"/>
      <c r="AP26" s="91">
        <v>10</v>
      </c>
      <c r="AQ26" s="91">
        <v>33</v>
      </c>
      <c r="AR26" s="91">
        <v>67</v>
      </c>
      <c r="AS26" s="79"/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98" customFormat="1" ht="15" customHeight="1">
      <c r="A27" s="99" t="s">
        <v>33</v>
      </c>
      <c r="B27" s="99">
        <f>K27+T27+AL27+AU27</f>
        <v>0</v>
      </c>
      <c r="C27" s="99">
        <f>L27+U27+AM27+AV27</f>
        <v>0</v>
      </c>
      <c r="D27" s="99">
        <f>M27+V27+AN27</f>
        <v>0</v>
      </c>
      <c r="E27" s="99">
        <f t="shared" si="40"/>
        <v>0</v>
      </c>
      <c r="F27" s="99">
        <f t="shared" si="40"/>
        <v>0</v>
      </c>
      <c r="G27" s="99">
        <f t="shared" si="40"/>
        <v>0</v>
      </c>
      <c r="H27" s="99">
        <f t="shared" si="40"/>
        <v>0</v>
      </c>
      <c r="I27" s="79"/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S27" s="79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99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99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99" t="s">
        <v>2</v>
      </c>
      <c r="AC28" s="169">
        <f>+AC27/AC26</f>
        <v>0</v>
      </c>
      <c r="AD28" s="169">
        <f aca="true" t="shared" si="44" ref="AD28:AI28">+AD27/AD26</f>
        <v>0</v>
      </c>
      <c r="AE28" s="169">
        <f t="shared" si="44"/>
        <v>0</v>
      </c>
      <c r="AF28" s="169">
        <f t="shared" si="44"/>
        <v>0</v>
      </c>
      <c r="AG28" s="169">
        <f t="shared" si="44"/>
        <v>0</v>
      </c>
      <c r="AH28" s="169">
        <f t="shared" si="44"/>
        <v>0</v>
      </c>
      <c r="AI28" s="169">
        <f t="shared" si="44"/>
        <v>0</v>
      </c>
      <c r="AK28" s="99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 t="e">
        <f t="shared" si="45"/>
        <v>#DIV/0!</v>
      </c>
      <c r="AP28" s="169">
        <f t="shared" si="45"/>
        <v>0</v>
      </c>
      <c r="AQ28" s="169">
        <f t="shared" si="45"/>
        <v>0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98" customFormat="1" ht="15" customHeight="1">
      <c r="A29" s="99" t="s">
        <v>25</v>
      </c>
      <c r="B29" s="99">
        <f>K29+T29+AL29+AU29</f>
        <v>190.89999999999998</v>
      </c>
      <c r="C29" s="99">
        <f>L29+U29+AM29+AV29</f>
        <v>7170</v>
      </c>
      <c r="D29" s="99">
        <f>M29+V29+AN29</f>
        <v>6161</v>
      </c>
      <c r="E29" s="99">
        <f aca="true" t="shared" si="47" ref="E29:H30">N29+W29+AO29+AX29</f>
        <v>548</v>
      </c>
      <c r="F29" s="99">
        <f t="shared" si="47"/>
        <v>1929</v>
      </c>
      <c r="G29" s="99">
        <f t="shared" si="47"/>
        <v>842</v>
      </c>
      <c r="H29" s="99">
        <f t="shared" si="47"/>
        <v>2842</v>
      </c>
      <c r="I29" s="79"/>
      <c r="J29" s="99" t="s">
        <v>25</v>
      </c>
      <c r="K29" s="92">
        <v>102.9</v>
      </c>
      <c r="L29" s="91">
        <v>3170</v>
      </c>
      <c r="M29" s="91">
        <f>SUM(N29:Q29)</f>
        <v>2560</v>
      </c>
      <c r="N29" s="91">
        <v>39</v>
      </c>
      <c r="O29" s="91">
        <v>888</v>
      </c>
      <c r="P29" s="91">
        <v>587</v>
      </c>
      <c r="Q29" s="91">
        <v>1046</v>
      </c>
      <c r="R29" s="79"/>
      <c r="S29" s="99" t="s">
        <v>25</v>
      </c>
      <c r="T29" s="91">
        <v>84.3</v>
      </c>
      <c r="U29" s="91">
        <v>3870</v>
      </c>
      <c r="V29" s="91">
        <f>SUM(W29:Z29)</f>
        <v>3493</v>
      </c>
      <c r="W29" s="91">
        <v>509</v>
      </c>
      <c r="X29" s="91">
        <v>1031</v>
      </c>
      <c r="Y29" s="91">
        <v>222</v>
      </c>
      <c r="Z29" s="91">
        <v>1731</v>
      </c>
      <c r="AA29" s="79"/>
      <c r="AB29" s="99" t="s">
        <v>25</v>
      </c>
      <c r="AC29" s="91">
        <v>15.3</v>
      </c>
      <c r="AD29" s="91">
        <v>990</v>
      </c>
      <c r="AE29" s="91">
        <f>SUM(AF29:AI29)</f>
        <v>871</v>
      </c>
      <c r="AF29" s="91">
        <v>307</v>
      </c>
      <c r="AG29" s="91">
        <v>109</v>
      </c>
      <c r="AH29" s="91">
        <v>20</v>
      </c>
      <c r="AI29" s="91">
        <v>435</v>
      </c>
      <c r="AJ29" s="79"/>
      <c r="AK29" s="99" t="s">
        <v>25</v>
      </c>
      <c r="AL29" s="92">
        <v>3.7</v>
      </c>
      <c r="AM29" s="91">
        <v>130</v>
      </c>
      <c r="AN29" s="91">
        <f>SUM(AO29:AR29)</f>
        <v>108</v>
      </c>
      <c r="AO29" s="91"/>
      <c r="AP29" s="91">
        <v>10</v>
      </c>
      <c r="AQ29" s="91">
        <v>33</v>
      </c>
      <c r="AR29" s="91">
        <v>65</v>
      </c>
      <c r="AS29" s="79"/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98" customFormat="1" ht="15" customHeight="1">
      <c r="A30" s="99" t="s">
        <v>34</v>
      </c>
      <c r="B30" s="99">
        <f>K30+T30+AL30+AU30</f>
        <v>0</v>
      </c>
      <c r="C30" s="99">
        <f>L30+U30+AM30+AV30</f>
        <v>0</v>
      </c>
      <c r="D30" s="99">
        <f>M30+V30+AN30</f>
        <v>0</v>
      </c>
      <c r="E30" s="99">
        <f t="shared" si="47"/>
        <v>0</v>
      </c>
      <c r="F30" s="99">
        <f t="shared" si="47"/>
        <v>0</v>
      </c>
      <c r="G30" s="99">
        <f t="shared" si="47"/>
        <v>0</v>
      </c>
      <c r="H30" s="99">
        <f t="shared" si="47"/>
        <v>0</v>
      </c>
      <c r="I30" s="79"/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S30" s="79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99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99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99" t="s">
        <v>2</v>
      </c>
      <c r="AC31" s="169">
        <f>+AC30/AC29</f>
        <v>0</v>
      </c>
      <c r="AD31" s="169">
        <f aca="true" t="shared" si="51" ref="AD31:AI31">+AD30/AD29</f>
        <v>0</v>
      </c>
      <c r="AE31" s="169">
        <f t="shared" si="51"/>
        <v>0</v>
      </c>
      <c r="AF31" s="169">
        <f t="shared" si="51"/>
        <v>0</v>
      </c>
      <c r="AG31" s="169">
        <f t="shared" si="51"/>
        <v>0</v>
      </c>
      <c r="AH31" s="169">
        <f t="shared" si="51"/>
        <v>0</v>
      </c>
      <c r="AI31" s="169">
        <f t="shared" si="51"/>
        <v>0</v>
      </c>
      <c r="AK31" s="99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 t="e">
        <f t="shared" si="52"/>
        <v>#DIV/0!</v>
      </c>
      <c r="AP31" s="169">
        <f t="shared" si="52"/>
        <v>0</v>
      </c>
      <c r="AQ31" s="169">
        <f t="shared" si="52"/>
        <v>0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98" customFormat="1" ht="15" customHeight="1">
      <c r="A32" s="99" t="s">
        <v>26</v>
      </c>
      <c r="B32" s="99">
        <f>K32+T32+AL32+AU32</f>
        <v>0.2</v>
      </c>
      <c r="C32" s="99">
        <f>L32+U32+AM32+AV32</f>
        <v>10</v>
      </c>
      <c r="D32" s="99">
        <f>M32+V32+AN32</f>
        <v>3</v>
      </c>
      <c r="E32" s="99">
        <f aca="true" t="shared" si="54" ref="E32:H33">N32+W32+AO32+AX32</f>
        <v>0</v>
      </c>
      <c r="F32" s="99">
        <f t="shared" si="54"/>
        <v>1</v>
      </c>
      <c r="G32" s="99">
        <f t="shared" si="54"/>
        <v>1</v>
      </c>
      <c r="H32" s="99">
        <f t="shared" si="54"/>
        <v>1</v>
      </c>
      <c r="I32" s="79"/>
      <c r="J32" s="99" t="s">
        <v>26</v>
      </c>
      <c r="K32" s="91">
        <v>0.2</v>
      </c>
      <c r="L32" s="91">
        <v>10</v>
      </c>
      <c r="M32" s="91">
        <f>SUM(N32:Q32)</f>
        <v>3</v>
      </c>
      <c r="N32" s="91"/>
      <c r="O32" s="91">
        <v>1</v>
      </c>
      <c r="P32" s="91">
        <v>1</v>
      </c>
      <c r="Q32" s="91">
        <v>1</v>
      </c>
      <c r="R32" s="79"/>
      <c r="S32" s="99" t="s">
        <v>26</v>
      </c>
      <c r="T32" s="91"/>
      <c r="U32" s="91"/>
      <c r="V32" s="91">
        <f>SUM(W32:Z32)</f>
        <v>0</v>
      </c>
      <c r="W32" s="91"/>
      <c r="X32" s="91"/>
      <c r="Y32" s="91"/>
      <c r="Z32" s="91"/>
      <c r="AA32" s="79"/>
      <c r="AB32" s="99" t="s">
        <v>26</v>
      </c>
      <c r="AC32" s="91"/>
      <c r="AD32" s="91"/>
      <c r="AE32" s="91">
        <f>SUM(AF32:AI32)</f>
        <v>0</v>
      </c>
      <c r="AF32" s="91"/>
      <c r="AG32" s="91"/>
      <c r="AH32" s="91"/>
      <c r="AI32" s="91"/>
      <c r="AJ32" s="79"/>
      <c r="AK32" s="99" t="s">
        <v>26</v>
      </c>
      <c r="AL32" s="91"/>
      <c r="AM32" s="91"/>
      <c r="AN32" s="91">
        <f>SUM(AO32:AR32)</f>
        <v>0</v>
      </c>
      <c r="AO32" s="91"/>
      <c r="AP32" s="91"/>
      <c r="AQ32" s="91"/>
      <c r="AR32" s="91"/>
      <c r="AS32" s="79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98" customFormat="1" ht="15" customHeight="1">
      <c r="A33" s="99" t="s">
        <v>35</v>
      </c>
      <c r="B33" s="99">
        <f>K33+T33+AL33+AU33</f>
        <v>0</v>
      </c>
      <c r="C33" s="99">
        <f>L33+U33+AM33+AV33</f>
        <v>0</v>
      </c>
      <c r="D33" s="99">
        <f>M33+V33+AN33</f>
        <v>0</v>
      </c>
      <c r="E33" s="99">
        <f t="shared" si="54"/>
        <v>0</v>
      </c>
      <c r="F33" s="99">
        <f t="shared" si="54"/>
        <v>0</v>
      </c>
      <c r="G33" s="99">
        <f t="shared" si="54"/>
        <v>0</v>
      </c>
      <c r="H33" s="99">
        <f t="shared" si="54"/>
        <v>0</v>
      </c>
      <c r="I33" s="79"/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S33" s="79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 t="e">
        <f t="shared" si="55"/>
        <v>#DIV/0!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J34" s="99" t="s">
        <v>2</v>
      </c>
      <c r="K34" s="172">
        <f aca="true" t="shared" si="56" ref="K34:Q34">+K33/K32*100</f>
        <v>0</v>
      </c>
      <c r="L34" s="172">
        <f t="shared" si="56"/>
        <v>0</v>
      </c>
      <c r="M34" s="172">
        <f t="shared" si="56"/>
        <v>0</v>
      </c>
      <c r="N34" s="172" t="e">
        <f t="shared" si="56"/>
        <v>#DIV/0!</v>
      </c>
      <c r="O34" s="172">
        <f t="shared" si="56"/>
        <v>0</v>
      </c>
      <c r="P34" s="172">
        <f t="shared" si="56"/>
        <v>0</v>
      </c>
      <c r="Q34" s="172">
        <f t="shared" si="56"/>
        <v>0</v>
      </c>
      <c r="S34" s="99" t="s">
        <v>2</v>
      </c>
      <c r="T34" s="169" t="e">
        <f>+T33/T32</f>
        <v>#DIV/0!</v>
      </c>
      <c r="U34" s="169" t="e">
        <f aca="true" t="shared" si="57" ref="U34:Z34">+U33/U32</f>
        <v>#DIV/0!</v>
      </c>
      <c r="V34" s="169" t="e">
        <f t="shared" si="57"/>
        <v>#DIV/0!</v>
      </c>
      <c r="W34" s="169" t="e">
        <f t="shared" si="57"/>
        <v>#DIV/0!</v>
      </c>
      <c r="X34" s="169" t="e">
        <f t="shared" si="57"/>
        <v>#DIV/0!</v>
      </c>
      <c r="Y34" s="169" t="e">
        <f t="shared" si="57"/>
        <v>#DIV/0!</v>
      </c>
      <c r="Z34" s="169" t="e">
        <f t="shared" si="57"/>
        <v>#DIV/0!</v>
      </c>
      <c r="AB34" s="99" t="s">
        <v>2</v>
      </c>
      <c r="AC34" s="169" t="e">
        <f>+AC33/AC32</f>
        <v>#DIV/0!</v>
      </c>
      <c r="AD34" s="169" t="e">
        <f aca="true" t="shared" si="58" ref="AD34:AI34">+AD33/AD32</f>
        <v>#DIV/0!</v>
      </c>
      <c r="AE34" s="169" t="e">
        <f t="shared" si="58"/>
        <v>#DIV/0!</v>
      </c>
      <c r="AF34" s="169" t="e">
        <f t="shared" si="58"/>
        <v>#DIV/0!</v>
      </c>
      <c r="AG34" s="169" t="e">
        <f t="shared" si="58"/>
        <v>#DIV/0!</v>
      </c>
      <c r="AH34" s="169" t="e">
        <f t="shared" si="58"/>
        <v>#DIV/0!</v>
      </c>
      <c r="AI34" s="169" t="e">
        <f t="shared" si="58"/>
        <v>#DIV/0!</v>
      </c>
      <c r="AK34" s="99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98" customFormat="1" ht="15" customHeight="1">
      <c r="A35" s="99" t="s">
        <v>27</v>
      </c>
      <c r="B35" s="99">
        <f>K35+T35+AL35+AU35</f>
        <v>4.1</v>
      </c>
      <c r="C35" s="99">
        <f>L35+U35+AM35+AV35</f>
        <v>400</v>
      </c>
      <c r="D35" s="99">
        <f>M35+V35+AN35</f>
        <v>361</v>
      </c>
      <c r="E35" s="99">
        <f aca="true" t="shared" si="61" ref="E35:H36">N35+W35+AO35+AX35</f>
        <v>23</v>
      </c>
      <c r="F35" s="99">
        <f t="shared" si="61"/>
        <v>59</v>
      </c>
      <c r="G35" s="99">
        <f t="shared" si="61"/>
        <v>105</v>
      </c>
      <c r="H35" s="99">
        <f t="shared" si="61"/>
        <v>174</v>
      </c>
      <c r="I35" s="79"/>
      <c r="J35" s="99" t="s">
        <v>27</v>
      </c>
      <c r="K35" s="92">
        <v>0.1</v>
      </c>
      <c r="L35" s="91">
        <v>40</v>
      </c>
      <c r="M35" s="91">
        <f>SUM(N35:Q35)</f>
        <v>33</v>
      </c>
      <c r="N35" s="91">
        <v>2</v>
      </c>
      <c r="O35" s="91">
        <v>6</v>
      </c>
      <c r="P35" s="91">
        <v>10</v>
      </c>
      <c r="Q35" s="91">
        <v>15</v>
      </c>
      <c r="R35" s="79"/>
      <c r="S35" s="99" t="s">
        <v>27</v>
      </c>
      <c r="T35" s="92">
        <v>4</v>
      </c>
      <c r="U35" s="91">
        <v>360</v>
      </c>
      <c r="V35" s="91">
        <f>SUM(W35:Z35)</f>
        <v>328</v>
      </c>
      <c r="W35" s="91">
        <v>21</v>
      </c>
      <c r="X35" s="91">
        <v>53</v>
      </c>
      <c r="Y35" s="91">
        <v>95</v>
      </c>
      <c r="Z35" s="91">
        <v>159</v>
      </c>
      <c r="AA35" s="79"/>
      <c r="AB35" s="99" t="s">
        <v>27</v>
      </c>
      <c r="AC35" s="91"/>
      <c r="AD35" s="91">
        <v>40</v>
      </c>
      <c r="AE35" s="91">
        <f>SUM(AF35:AI35)</f>
        <v>35</v>
      </c>
      <c r="AF35" s="91">
        <v>2</v>
      </c>
      <c r="AG35" s="91">
        <v>6</v>
      </c>
      <c r="AH35" s="91">
        <v>10</v>
      </c>
      <c r="AI35" s="91">
        <v>17</v>
      </c>
      <c r="AJ35" s="79"/>
      <c r="AK35" s="99" t="s">
        <v>27</v>
      </c>
      <c r="AL35" s="91"/>
      <c r="AM35" s="91"/>
      <c r="AN35" s="91">
        <f>SUM(AO35:AR35)</f>
        <v>0</v>
      </c>
      <c r="AO35" s="91"/>
      <c r="AP35" s="91"/>
      <c r="AQ35" s="91"/>
      <c r="AR35" s="91"/>
      <c r="AS35" s="79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98" customFormat="1" ht="15" customHeight="1">
      <c r="A36" s="99" t="s">
        <v>36</v>
      </c>
      <c r="B36" s="99">
        <f>K36+T36+AL36+AU36</f>
        <v>0</v>
      </c>
      <c r="C36" s="99">
        <f>L36+U36+AM36+AV36</f>
        <v>0</v>
      </c>
      <c r="D36" s="99">
        <f>M36+V36+AN36</f>
        <v>0</v>
      </c>
      <c r="E36" s="99">
        <f t="shared" si="61"/>
        <v>0</v>
      </c>
      <c r="F36" s="99">
        <f t="shared" si="61"/>
        <v>0</v>
      </c>
      <c r="G36" s="99">
        <f t="shared" si="61"/>
        <v>0</v>
      </c>
      <c r="H36" s="99">
        <f t="shared" si="61"/>
        <v>0</v>
      </c>
      <c r="I36" s="79"/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91"/>
      <c r="AS36" s="79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99" t="s">
        <v>2</v>
      </c>
      <c r="K37" s="169">
        <f>+K36/K35</f>
        <v>0</v>
      </c>
      <c r="L37" s="169">
        <f aca="true" t="shared" si="63" ref="L37:Q37">+L36/L35</f>
        <v>0</v>
      </c>
      <c r="M37" s="169">
        <f t="shared" si="63"/>
        <v>0</v>
      </c>
      <c r="N37" s="169">
        <f t="shared" si="63"/>
        <v>0</v>
      </c>
      <c r="O37" s="169">
        <f t="shared" si="63"/>
        <v>0</v>
      </c>
      <c r="P37" s="169">
        <f t="shared" si="63"/>
        <v>0</v>
      </c>
      <c r="Q37" s="169">
        <f t="shared" si="63"/>
        <v>0</v>
      </c>
      <c r="S37" s="99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99" t="s">
        <v>2</v>
      </c>
      <c r="AC37" s="169" t="e">
        <f>+AC36/AC35</f>
        <v>#DIV/0!</v>
      </c>
      <c r="AD37" s="169">
        <f aca="true" t="shared" si="65" ref="AD37:AI37">+AD36/AD35</f>
        <v>0</v>
      </c>
      <c r="AE37" s="169">
        <f t="shared" si="65"/>
        <v>0</v>
      </c>
      <c r="AF37" s="169">
        <f t="shared" si="65"/>
        <v>0</v>
      </c>
      <c r="AG37" s="169">
        <f t="shared" si="65"/>
        <v>0</v>
      </c>
      <c r="AH37" s="169">
        <f t="shared" si="65"/>
        <v>0</v>
      </c>
      <c r="AI37" s="169">
        <f t="shared" si="65"/>
        <v>0</v>
      </c>
      <c r="AK37" s="99" t="s">
        <v>2</v>
      </c>
      <c r="AL37" s="169" t="e">
        <f aca="true" t="shared" si="66" ref="AL37:AQ37">+AL36/AL35</f>
        <v>#DIV/0!</v>
      </c>
      <c r="AM37" s="169" t="e">
        <f t="shared" si="66"/>
        <v>#DIV/0!</v>
      </c>
      <c r="AN37" s="169" t="e">
        <f t="shared" si="66"/>
        <v>#DIV/0!</v>
      </c>
      <c r="AO37" s="169" t="e">
        <f t="shared" si="66"/>
        <v>#DIV/0!</v>
      </c>
      <c r="AP37" s="169" t="e">
        <f t="shared" si="66"/>
        <v>#DIV/0!</v>
      </c>
      <c r="AQ37" s="169" t="e">
        <f t="shared" si="66"/>
        <v>#DIV/0!</v>
      </c>
      <c r="AR37" s="100" t="e">
        <f>+AR36/AR35*100</f>
        <v>#DIV/0!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98" customFormat="1" ht="15" customHeight="1">
      <c r="A38" s="99" t="s">
        <v>28</v>
      </c>
      <c r="B38" s="99">
        <f>K38+T38+AL38+AU38</f>
        <v>358</v>
      </c>
      <c r="C38" s="99">
        <f>L38+U38+AM38+AV38</f>
        <v>8890</v>
      </c>
      <c r="D38" s="99">
        <f>M38+V38+AN38</f>
        <v>7262</v>
      </c>
      <c r="E38" s="99">
        <f aca="true" t="shared" si="68" ref="E38:H39">N38+W38+AO38+AX38</f>
        <v>367</v>
      </c>
      <c r="F38" s="99">
        <f t="shared" si="68"/>
        <v>1983</v>
      </c>
      <c r="G38" s="99">
        <f t="shared" si="68"/>
        <v>1447</v>
      </c>
      <c r="H38" s="99">
        <f t="shared" si="68"/>
        <v>3465</v>
      </c>
      <c r="I38" s="79"/>
      <c r="J38" s="99" t="s">
        <v>28</v>
      </c>
      <c r="K38" s="92">
        <v>307.2</v>
      </c>
      <c r="L38" s="91">
        <v>6330</v>
      </c>
      <c r="M38" s="91">
        <f>SUM(N38:Q38)</f>
        <v>5089</v>
      </c>
      <c r="N38" s="91">
        <v>45</v>
      </c>
      <c r="O38" s="91">
        <v>1498</v>
      </c>
      <c r="P38" s="91">
        <v>1200</v>
      </c>
      <c r="Q38" s="91">
        <v>2346</v>
      </c>
      <c r="R38" s="79"/>
      <c r="S38" s="99" t="s">
        <v>28</v>
      </c>
      <c r="T38" s="92">
        <v>48.1</v>
      </c>
      <c r="U38" s="91">
        <v>2480</v>
      </c>
      <c r="V38" s="91">
        <f>SUM(W38:Z38)</f>
        <v>2103</v>
      </c>
      <c r="W38" s="91">
        <v>322</v>
      </c>
      <c r="X38" s="91">
        <v>478</v>
      </c>
      <c r="Y38" s="91">
        <v>228</v>
      </c>
      <c r="Z38" s="91">
        <v>1075</v>
      </c>
      <c r="AA38" s="79"/>
      <c r="AB38" s="99" t="s">
        <v>28</v>
      </c>
      <c r="AC38" s="92">
        <v>20.1</v>
      </c>
      <c r="AD38" s="91">
        <v>1540</v>
      </c>
      <c r="AE38" s="91">
        <f>SUM(AF38:AI38)</f>
        <v>1382</v>
      </c>
      <c r="AF38" s="91">
        <v>286</v>
      </c>
      <c r="AG38" s="91">
        <v>212</v>
      </c>
      <c r="AH38" s="91">
        <v>144</v>
      </c>
      <c r="AI38" s="91">
        <v>740</v>
      </c>
      <c r="AJ38" s="79"/>
      <c r="AK38" s="99" t="s">
        <v>28</v>
      </c>
      <c r="AL38" s="91">
        <v>2.7</v>
      </c>
      <c r="AM38" s="91">
        <v>80</v>
      </c>
      <c r="AN38" s="91">
        <f>SUM(AO38:AR38)</f>
        <v>70</v>
      </c>
      <c r="AO38" s="91"/>
      <c r="AP38" s="91">
        <v>7</v>
      </c>
      <c r="AQ38" s="91">
        <v>19</v>
      </c>
      <c r="AR38" s="91">
        <v>44</v>
      </c>
      <c r="AS38" s="79"/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98" customFormat="1" ht="15" customHeight="1">
      <c r="A39" s="99" t="s">
        <v>37</v>
      </c>
      <c r="B39" s="99">
        <f>K39+T39+AL39+AU39</f>
        <v>0</v>
      </c>
      <c r="C39" s="99">
        <f>L39+U39+AM39+AV39</f>
        <v>0</v>
      </c>
      <c r="D39" s="99">
        <f>M39+V39+AN39</f>
        <v>0</v>
      </c>
      <c r="E39" s="99">
        <f t="shared" si="68"/>
        <v>0</v>
      </c>
      <c r="F39" s="99">
        <f t="shared" si="68"/>
        <v>0</v>
      </c>
      <c r="G39" s="99">
        <f t="shared" si="68"/>
        <v>0</v>
      </c>
      <c r="H39" s="99">
        <f t="shared" si="68"/>
        <v>0</v>
      </c>
      <c r="I39" s="79"/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S39" s="79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99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99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99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99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 t="e">
        <f t="shared" si="73"/>
        <v>#DIV/0!</v>
      </c>
      <c r="AP40" s="169">
        <f t="shared" si="73"/>
        <v>0</v>
      </c>
      <c r="AQ40" s="169">
        <f t="shared" si="73"/>
        <v>0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1:53" s="98" customFormat="1" ht="15" customHeight="1">
      <c r="A41" s="104"/>
      <c r="B41" s="104"/>
      <c r="C41" s="104"/>
      <c r="D41" s="104"/>
      <c r="E41" s="104"/>
      <c r="F41" s="104"/>
      <c r="G41" s="104"/>
      <c r="H41" s="104"/>
      <c r="I41" s="79"/>
      <c r="M41" s="79"/>
      <c r="R41" s="79"/>
      <c r="V41" s="79"/>
      <c r="AA41" s="79"/>
      <c r="AE41" s="79"/>
      <c r="AJ41" s="79"/>
      <c r="AN41" s="79"/>
      <c r="AS41" s="79"/>
      <c r="AT41"/>
      <c r="AU41"/>
      <c r="AV41"/>
      <c r="AW41"/>
      <c r="AX41"/>
      <c r="AY41"/>
      <c r="AZ41"/>
      <c r="BA41"/>
    </row>
    <row r="42" spans="1:53" s="98" customFormat="1" ht="15" customHeight="1">
      <c r="A42" s="104"/>
      <c r="B42" s="104"/>
      <c r="C42" s="104"/>
      <c r="D42" s="104"/>
      <c r="E42" s="104"/>
      <c r="F42" s="104"/>
      <c r="G42" s="104"/>
      <c r="H42" s="104"/>
      <c r="I42" s="79"/>
      <c r="M42" s="79"/>
      <c r="R42" s="79"/>
      <c r="V42" s="79"/>
      <c r="AA42" s="79"/>
      <c r="AE42" s="79"/>
      <c r="AJ42" s="79"/>
      <c r="AN42" s="79"/>
      <c r="AS42" s="79"/>
      <c r="AT42"/>
      <c r="AU42"/>
      <c r="AV42"/>
      <c r="AW42"/>
      <c r="AX42"/>
      <c r="AY42"/>
      <c r="AZ42"/>
      <c r="BA42"/>
    </row>
    <row r="43" spans="1:53" s="98" customFormat="1" ht="15" customHeight="1">
      <c r="A43" s="104"/>
      <c r="B43" s="104"/>
      <c r="C43" s="104"/>
      <c r="D43" s="75" t="s">
        <v>83</v>
      </c>
      <c r="E43" s="75"/>
      <c r="F43" s="104"/>
      <c r="G43" s="104"/>
      <c r="H43" s="104"/>
      <c r="I43" s="79"/>
      <c r="M43" s="79"/>
      <c r="R43" s="79"/>
      <c r="V43" s="79"/>
      <c r="AA43" s="79"/>
      <c r="AE43" s="79"/>
      <c r="AJ43" s="79"/>
      <c r="AN43" s="79"/>
      <c r="AS43" s="79"/>
      <c r="AT43"/>
      <c r="AU43"/>
      <c r="AV43"/>
      <c r="AW43"/>
      <c r="AX43"/>
      <c r="AY43"/>
      <c r="AZ43"/>
      <c r="BA43"/>
    </row>
    <row r="44" spans="1:53" s="98" customFormat="1" ht="15" customHeight="1">
      <c r="A44" s="104"/>
      <c r="B44" s="104"/>
      <c r="C44" s="104"/>
      <c r="D44" s="75" t="s">
        <v>92</v>
      </c>
      <c r="E44" s="75"/>
      <c r="F44" s="104"/>
      <c r="G44" s="104"/>
      <c r="H44" s="104"/>
      <c r="I44" s="79"/>
      <c r="M44" s="79"/>
      <c r="R44" s="79"/>
      <c r="V44" s="79"/>
      <c r="AA44" s="79"/>
      <c r="AE44" s="79"/>
      <c r="AJ44" s="79"/>
      <c r="AN44" s="79"/>
      <c r="AS44" s="79"/>
      <c r="AT44"/>
      <c r="AU44"/>
      <c r="AV44"/>
      <c r="AW44"/>
      <c r="AX44"/>
      <c r="AY44"/>
      <c r="AZ44"/>
      <c r="BA44"/>
    </row>
    <row r="45" spans="1:53" s="98" customFormat="1" ht="21.75" customHeight="1">
      <c r="A45" s="104"/>
      <c r="B45" s="104"/>
      <c r="C45" s="104"/>
      <c r="D45" s="75" t="s">
        <v>79</v>
      </c>
      <c r="E45" s="75"/>
      <c r="F45" s="104"/>
      <c r="G45" s="104"/>
      <c r="H45" s="104"/>
      <c r="I45" s="79"/>
      <c r="M45" s="79"/>
      <c r="R45" s="79"/>
      <c r="V45" s="79"/>
      <c r="AA45" s="79"/>
      <c r="AE45" s="79"/>
      <c r="AJ45" s="79"/>
      <c r="AN45" s="79"/>
      <c r="AS45" s="79"/>
      <c r="AT45"/>
      <c r="AU45"/>
      <c r="AV45"/>
      <c r="AW45"/>
      <c r="AX45"/>
      <c r="AY45"/>
      <c r="AZ45"/>
      <c r="BA45"/>
    </row>
    <row r="46" spans="1:8" ht="15" customHeight="1">
      <c r="A46" s="2"/>
      <c r="B46" s="2"/>
      <c r="C46" s="2"/>
      <c r="D46" s="2"/>
      <c r="E46" s="2"/>
      <c r="F46" s="2"/>
      <c r="G46" s="2"/>
      <c r="H46" s="2"/>
    </row>
    <row r="47" spans="1:8" ht="15" customHeight="1">
      <c r="A47" s="2"/>
      <c r="B47" s="2"/>
      <c r="C47" s="2"/>
      <c r="D47" s="2"/>
      <c r="G47" s="5"/>
      <c r="H47" s="2"/>
    </row>
    <row r="48" spans="1:8" ht="15" customHeight="1">
      <c r="A48" s="2"/>
      <c r="B48" s="2"/>
      <c r="C48" s="2"/>
      <c r="D48" s="2"/>
      <c r="G48" s="5"/>
      <c r="H48" s="2"/>
    </row>
    <row r="49" spans="1:8" ht="15" customHeight="1">
      <c r="A49" s="2"/>
      <c r="B49" s="2"/>
      <c r="C49" s="2"/>
      <c r="D49" s="2"/>
      <c r="E49" s="5"/>
      <c r="F49" s="5"/>
      <c r="G49" s="5"/>
      <c r="H49" s="2"/>
    </row>
    <row r="50" spans="1:8" ht="15" customHeight="1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sheetProtection/>
  <mergeCells count="21">
    <mergeCell ref="AT8:BA8"/>
    <mergeCell ref="AB8:AI8"/>
    <mergeCell ref="AK8:AR8"/>
    <mergeCell ref="S8:Z8"/>
    <mergeCell ref="A12:H12"/>
    <mergeCell ref="E2:H2"/>
    <mergeCell ref="E3:H3"/>
    <mergeCell ref="A4:H4"/>
    <mergeCell ref="A8:H8"/>
    <mergeCell ref="J8:Q8"/>
    <mergeCell ref="J12:Q12"/>
    <mergeCell ref="AT19:BA19"/>
    <mergeCell ref="AB12:AI12"/>
    <mergeCell ref="AK12:AR12"/>
    <mergeCell ref="S12:Z12"/>
    <mergeCell ref="A19:H19"/>
    <mergeCell ref="J19:Q19"/>
    <mergeCell ref="S19:Z19"/>
    <mergeCell ref="AB19:AI19"/>
    <mergeCell ref="AK19:AR19"/>
    <mergeCell ref="AT12:BA1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49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6.7109375" style="0" customWidth="1"/>
    <col min="2" max="2" width="8.57421875" style="0" customWidth="1"/>
    <col min="3" max="3" width="8.28125" style="0" customWidth="1"/>
    <col min="4" max="4" width="8.8515625" style="0" customWidth="1"/>
    <col min="5" max="5" width="8.140625" style="0" customWidth="1"/>
    <col min="6" max="6" width="8.7109375" style="0" customWidth="1"/>
    <col min="7" max="7" width="8.140625" style="0" customWidth="1"/>
    <col min="8" max="8" width="8.421875" style="0" customWidth="1"/>
    <col min="9" max="9" width="9.140625" style="20" customWidth="1"/>
    <col min="10" max="10" width="14.57421875" style="0" customWidth="1"/>
    <col min="11" max="11" width="8.140625" style="0" customWidth="1"/>
    <col min="12" max="12" width="8.7109375" style="0" customWidth="1"/>
    <col min="13" max="13" width="9.140625" style="20" customWidth="1"/>
    <col min="14" max="14" width="8.421875" style="0" customWidth="1"/>
    <col min="15" max="15" width="9.28125" style="0" customWidth="1"/>
    <col min="16" max="16" width="8.421875" style="0" customWidth="1"/>
    <col min="17" max="17" width="8.28125" style="0" customWidth="1"/>
    <col min="18" max="18" width="9.140625" style="20" customWidth="1"/>
    <col min="19" max="19" width="14.57421875" style="0" customWidth="1"/>
    <col min="20" max="20" width="8.57421875" style="0" customWidth="1"/>
    <col min="21" max="21" width="8.00390625" style="0" customWidth="1"/>
    <col min="22" max="22" width="9.140625" style="20" customWidth="1"/>
    <col min="23" max="26" width="8.00390625" style="0" customWidth="1"/>
    <col min="27" max="27" width="9.140625" style="20" customWidth="1"/>
    <col min="28" max="28" width="14.7109375" style="0" customWidth="1"/>
    <col min="29" max="29" width="8.57421875" style="0" customWidth="1"/>
    <col min="30" max="30" width="8.00390625" style="0" customWidth="1"/>
    <col min="31" max="31" width="9.140625" style="20" customWidth="1"/>
    <col min="32" max="32" width="8.00390625" style="0" customWidth="1"/>
    <col min="33" max="33" width="8.421875" style="0" customWidth="1"/>
    <col min="34" max="34" width="8.28125" style="0" customWidth="1"/>
    <col min="35" max="35" width="8.421875" style="0" customWidth="1"/>
    <col min="36" max="36" width="9.140625" style="20" customWidth="1"/>
    <col min="37" max="37" width="16.7109375" style="0" customWidth="1"/>
    <col min="39" max="39" width="8.8515625" style="0" customWidth="1"/>
    <col min="40" max="40" width="9.140625" style="20" customWidth="1"/>
    <col min="41" max="41" width="8.57421875" style="0" customWidth="1"/>
    <col min="42" max="42" width="8.00390625" style="0" customWidth="1"/>
    <col min="43" max="43" width="8.57421875" style="0" customWidth="1"/>
    <col min="44" max="44" width="8.421875" style="0" customWidth="1"/>
    <col min="45" max="45" width="9.140625" style="20" customWidth="1"/>
    <col min="46" max="46" width="16.140625" style="0" customWidth="1"/>
    <col min="47" max="47" width="8.421875" style="0" customWidth="1"/>
  </cols>
  <sheetData>
    <row r="1" s="9" customFormat="1" ht="21.75" customHeight="1">
      <c r="H1" s="70" t="s">
        <v>15</v>
      </c>
    </row>
    <row r="2" spans="5:8" s="8" customFormat="1" ht="20.25" customHeight="1">
      <c r="E2" s="213" t="s">
        <v>78</v>
      </c>
      <c r="F2" s="213"/>
      <c r="G2" s="213"/>
      <c r="H2" s="213"/>
    </row>
    <row r="3" spans="2:44" s="8" customFormat="1" ht="45" customHeight="1">
      <c r="B3" s="11"/>
      <c r="C3" s="11"/>
      <c r="D3" s="11"/>
      <c r="E3" s="212" t="s">
        <v>134</v>
      </c>
      <c r="F3" s="212"/>
      <c r="G3" s="212"/>
      <c r="H3" s="212"/>
      <c r="J3" s="240"/>
      <c r="K3" s="240"/>
      <c r="L3" s="240"/>
      <c r="M3" s="240"/>
      <c r="N3" s="240"/>
      <c r="O3" s="240"/>
      <c r="P3" s="240"/>
      <c r="Q3" s="240"/>
      <c r="S3" s="240"/>
      <c r="T3" s="240"/>
      <c r="U3" s="240"/>
      <c r="V3" s="240"/>
      <c r="W3" s="240"/>
      <c r="X3" s="240"/>
      <c r="Y3" s="240"/>
      <c r="Z3" s="240"/>
      <c r="AB3" s="240"/>
      <c r="AC3" s="240"/>
      <c r="AD3" s="240"/>
      <c r="AE3" s="240"/>
      <c r="AF3" s="240"/>
      <c r="AG3" s="240"/>
      <c r="AH3" s="240"/>
      <c r="AI3" s="240"/>
      <c r="AK3" s="240"/>
      <c r="AL3" s="240"/>
      <c r="AM3" s="240"/>
      <c r="AN3" s="240"/>
      <c r="AO3" s="240"/>
      <c r="AP3" s="240"/>
      <c r="AQ3" s="240"/>
      <c r="AR3" s="240"/>
    </row>
    <row r="4" spans="1:44" s="9" customFormat="1" ht="39.75" customHeight="1">
      <c r="A4" s="205" t="s">
        <v>128</v>
      </c>
      <c r="B4" s="205"/>
      <c r="C4" s="205"/>
      <c r="D4" s="205"/>
      <c r="E4" s="205"/>
      <c r="F4" s="205"/>
      <c r="G4" s="205"/>
      <c r="H4" s="205"/>
      <c r="J4" s="241"/>
      <c r="K4" s="241"/>
      <c r="L4" s="241"/>
      <c r="M4" s="241"/>
      <c r="N4" s="241"/>
      <c r="O4" s="241"/>
      <c r="P4" s="241"/>
      <c r="Q4" s="241"/>
      <c r="S4" s="241"/>
      <c r="T4" s="241"/>
      <c r="U4" s="241"/>
      <c r="V4" s="241"/>
      <c r="W4" s="241"/>
      <c r="X4" s="241"/>
      <c r="Y4" s="241"/>
      <c r="Z4" s="241"/>
      <c r="AB4" s="241"/>
      <c r="AC4" s="241"/>
      <c r="AD4" s="241"/>
      <c r="AE4" s="241"/>
      <c r="AF4" s="241"/>
      <c r="AG4" s="241"/>
      <c r="AH4" s="241"/>
      <c r="AI4" s="241"/>
      <c r="AK4" s="242"/>
      <c r="AL4" s="241"/>
      <c r="AM4" s="241"/>
      <c r="AN4" s="241"/>
      <c r="AO4" s="241"/>
      <c r="AP4" s="241"/>
      <c r="AQ4" s="241"/>
      <c r="AR4" s="241"/>
    </row>
    <row r="5" spans="1:51" ht="24" customHeight="1">
      <c r="A5" s="5" t="s">
        <v>19</v>
      </c>
      <c r="B5" s="2"/>
      <c r="C5" s="2"/>
      <c r="D5" s="2"/>
      <c r="F5" s="3"/>
      <c r="G5" s="5"/>
      <c r="H5" s="2"/>
      <c r="J5" s="7" t="s">
        <v>17</v>
      </c>
      <c r="O5" s="7"/>
      <c r="P5" s="6"/>
      <c r="S5" s="5" t="s">
        <v>18</v>
      </c>
      <c r="X5" s="5"/>
      <c r="Y5" s="5"/>
      <c r="AB5" s="166" t="s">
        <v>20</v>
      </c>
      <c r="AC5" s="15"/>
      <c r="AD5" s="15"/>
      <c r="AF5" s="15"/>
      <c r="AG5" s="15"/>
      <c r="AH5" s="15"/>
      <c r="AK5" s="7" t="s">
        <v>21</v>
      </c>
      <c r="AP5" s="7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167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168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97" customFormat="1" ht="15" customHeight="1">
      <c r="A8" s="196" t="s">
        <v>16</v>
      </c>
      <c r="B8" s="197"/>
      <c r="C8" s="197"/>
      <c r="D8" s="197"/>
      <c r="E8" s="197"/>
      <c r="F8" s="197"/>
      <c r="G8" s="197"/>
      <c r="H8" s="198"/>
      <c r="I8" s="75"/>
      <c r="J8" s="196" t="s">
        <v>16</v>
      </c>
      <c r="K8" s="197"/>
      <c r="L8" s="197"/>
      <c r="M8" s="197"/>
      <c r="N8" s="197"/>
      <c r="O8" s="197"/>
      <c r="P8" s="197"/>
      <c r="Q8" s="198"/>
      <c r="R8" s="75"/>
      <c r="S8" s="196" t="s">
        <v>16</v>
      </c>
      <c r="T8" s="197"/>
      <c r="U8" s="197"/>
      <c r="V8" s="197"/>
      <c r="W8" s="197"/>
      <c r="X8" s="197"/>
      <c r="Y8" s="197"/>
      <c r="Z8" s="198"/>
      <c r="AA8" s="75"/>
      <c r="AB8" s="196" t="s">
        <v>16</v>
      </c>
      <c r="AC8" s="197"/>
      <c r="AD8" s="197"/>
      <c r="AE8" s="197"/>
      <c r="AF8" s="197"/>
      <c r="AG8" s="197"/>
      <c r="AH8" s="197"/>
      <c r="AI8" s="198"/>
      <c r="AJ8" s="75"/>
      <c r="AK8" s="196" t="s">
        <v>16</v>
      </c>
      <c r="AL8" s="197"/>
      <c r="AM8" s="197"/>
      <c r="AN8" s="197"/>
      <c r="AO8" s="197"/>
      <c r="AP8" s="197"/>
      <c r="AQ8" s="197"/>
      <c r="AR8" s="198"/>
      <c r="AS8" s="75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97" customFormat="1" ht="15" customHeight="1">
      <c r="A9" s="76" t="s">
        <v>29</v>
      </c>
      <c r="B9" s="56">
        <f>K9+T9+AL9</f>
        <v>798.5999999999999</v>
      </c>
      <c r="C9" s="56">
        <f aca="true" t="shared" si="0" ref="C9:H9">+L9+U9+AM9</f>
        <v>39940</v>
      </c>
      <c r="D9" s="56">
        <f t="shared" si="0"/>
        <v>34063</v>
      </c>
      <c r="E9" s="56">
        <f t="shared" si="0"/>
        <v>3587</v>
      </c>
      <c r="F9" s="56">
        <f t="shared" si="0"/>
        <v>10181</v>
      </c>
      <c r="G9" s="56">
        <f t="shared" si="0"/>
        <v>2530</v>
      </c>
      <c r="H9" s="56">
        <f t="shared" si="0"/>
        <v>17765</v>
      </c>
      <c r="I9" s="75"/>
      <c r="J9" s="76" t="s">
        <v>29</v>
      </c>
      <c r="K9" s="56">
        <f>K13+K20</f>
        <v>555.9</v>
      </c>
      <c r="L9" s="56">
        <f aca="true" t="shared" si="1" ref="L9:Q10">L13+L20</f>
        <v>21780</v>
      </c>
      <c r="M9" s="76">
        <f t="shared" si="1"/>
        <v>17662</v>
      </c>
      <c r="N9" s="56">
        <f t="shared" si="1"/>
        <v>2002</v>
      </c>
      <c r="O9" s="56">
        <f t="shared" si="1"/>
        <v>6168</v>
      </c>
      <c r="P9" s="56">
        <f t="shared" si="1"/>
        <v>1724</v>
      </c>
      <c r="Q9" s="56">
        <f t="shared" si="1"/>
        <v>7768</v>
      </c>
      <c r="R9" s="75"/>
      <c r="S9" s="76" t="s">
        <v>29</v>
      </c>
      <c r="T9" s="56">
        <f>T13+T20</f>
        <v>239.89999999999998</v>
      </c>
      <c r="U9" s="56">
        <f aca="true" t="shared" si="2" ref="U9:Z10">U13+U20</f>
        <v>18000</v>
      </c>
      <c r="V9" s="76">
        <f t="shared" si="2"/>
        <v>16266</v>
      </c>
      <c r="W9" s="56">
        <f t="shared" si="2"/>
        <v>1550</v>
      </c>
      <c r="X9" s="56">
        <f t="shared" si="2"/>
        <v>3959</v>
      </c>
      <c r="Y9" s="56">
        <f t="shared" si="2"/>
        <v>795</v>
      </c>
      <c r="Z9" s="56">
        <f t="shared" si="2"/>
        <v>9962</v>
      </c>
      <c r="AA9" s="75"/>
      <c r="AB9" s="76" t="s">
        <v>29</v>
      </c>
      <c r="AC9" s="56">
        <f>AC13+AC20</f>
        <v>19.2</v>
      </c>
      <c r="AD9" s="56">
        <f aca="true" t="shared" si="3" ref="AD9:AI10">AD13+AD20</f>
        <v>1130</v>
      </c>
      <c r="AE9" s="76">
        <f t="shared" si="3"/>
        <v>978</v>
      </c>
      <c r="AF9" s="56">
        <f t="shared" si="3"/>
        <v>99</v>
      </c>
      <c r="AG9" s="56">
        <f t="shared" si="3"/>
        <v>267</v>
      </c>
      <c r="AH9" s="56">
        <f t="shared" si="3"/>
        <v>22</v>
      </c>
      <c r="AI9" s="56">
        <f t="shared" si="3"/>
        <v>590</v>
      </c>
      <c r="AJ9" s="75"/>
      <c r="AK9" s="56" t="s">
        <v>22</v>
      </c>
      <c r="AL9" s="56">
        <f>AL13+AL20</f>
        <v>2.8</v>
      </c>
      <c r="AM9" s="56">
        <f aca="true" t="shared" si="4" ref="AM9:AR10">AM13+AM20</f>
        <v>160</v>
      </c>
      <c r="AN9" s="76">
        <f t="shared" si="4"/>
        <v>135</v>
      </c>
      <c r="AO9" s="56">
        <f t="shared" si="4"/>
        <v>35</v>
      </c>
      <c r="AP9" s="56">
        <f t="shared" si="4"/>
        <v>54</v>
      </c>
      <c r="AQ9" s="56">
        <f t="shared" si="4"/>
        <v>11</v>
      </c>
      <c r="AR9" s="56">
        <f t="shared" si="4"/>
        <v>35</v>
      </c>
      <c r="AS9" s="75"/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97" customFormat="1" ht="15" customHeight="1">
      <c r="A10" s="77" t="s">
        <v>30</v>
      </c>
      <c r="B10" s="56">
        <f>+K10+T10+AL10</f>
        <v>0</v>
      </c>
      <c r="C10" s="56">
        <f>L10+U10+AM10</f>
        <v>0</v>
      </c>
      <c r="D10" s="56">
        <f>+M10+V10+AN10</f>
        <v>0</v>
      </c>
      <c r="E10" s="56">
        <f>+N10+W10+AO10</f>
        <v>0</v>
      </c>
      <c r="F10" s="56">
        <f>+O10+X10+AP10</f>
        <v>0</v>
      </c>
      <c r="G10" s="56">
        <f>+P10+Y10+AQ10</f>
        <v>0</v>
      </c>
      <c r="H10" s="56">
        <f>+Q10+Z10+AR10</f>
        <v>0</v>
      </c>
      <c r="I10" s="75"/>
      <c r="J10" s="77" t="s">
        <v>30</v>
      </c>
      <c r="K10" s="56">
        <f>K14+K21</f>
        <v>0</v>
      </c>
      <c r="L10" s="56">
        <f t="shared" si="1"/>
        <v>0</v>
      </c>
      <c r="M10" s="7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75"/>
      <c r="S10" s="77" t="s">
        <v>30</v>
      </c>
      <c r="T10" s="56">
        <f>T14+T21</f>
        <v>0</v>
      </c>
      <c r="U10" s="56">
        <f t="shared" si="2"/>
        <v>0</v>
      </c>
      <c r="V10" s="76">
        <f t="shared" si="2"/>
        <v>0</v>
      </c>
      <c r="W10" s="56">
        <f t="shared" si="2"/>
        <v>0</v>
      </c>
      <c r="X10" s="56">
        <f t="shared" si="2"/>
        <v>0</v>
      </c>
      <c r="Y10" s="56">
        <f t="shared" si="2"/>
        <v>0</v>
      </c>
      <c r="Z10" s="56">
        <f t="shared" si="2"/>
        <v>0</v>
      </c>
      <c r="AA10" s="75"/>
      <c r="AB10" s="77" t="s">
        <v>30</v>
      </c>
      <c r="AC10" s="106">
        <f>AC14+AC21</f>
        <v>0</v>
      </c>
      <c r="AD10" s="56">
        <f t="shared" si="3"/>
        <v>0</v>
      </c>
      <c r="AE10" s="76">
        <f t="shared" si="3"/>
        <v>0</v>
      </c>
      <c r="AF10" s="56">
        <f t="shared" si="3"/>
        <v>0</v>
      </c>
      <c r="AG10" s="56">
        <f t="shared" si="3"/>
        <v>0</v>
      </c>
      <c r="AH10" s="56">
        <f t="shared" si="3"/>
        <v>0</v>
      </c>
      <c r="AI10" s="56">
        <f t="shared" si="3"/>
        <v>0</v>
      </c>
      <c r="AJ10" s="75"/>
      <c r="AK10" s="77" t="s">
        <v>30</v>
      </c>
      <c r="AL10" s="56">
        <f>AL14+AL21</f>
        <v>0</v>
      </c>
      <c r="AM10" s="56">
        <f>AM14+AM21</f>
        <v>0</v>
      </c>
      <c r="AN10" s="76">
        <f t="shared" si="4"/>
        <v>0</v>
      </c>
      <c r="AO10" s="56">
        <f t="shared" si="4"/>
        <v>0</v>
      </c>
      <c r="AP10" s="56">
        <f t="shared" si="4"/>
        <v>0</v>
      </c>
      <c r="AQ10" s="56">
        <f t="shared" si="4"/>
        <v>0</v>
      </c>
      <c r="AR10" s="56">
        <f t="shared" si="4"/>
        <v>0</v>
      </c>
      <c r="AS10" s="75"/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>
        <f t="shared" si="10"/>
        <v>0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29" customFormat="1" ht="15" customHeight="1">
      <c r="A12" s="199" t="s">
        <v>1</v>
      </c>
      <c r="B12" s="200"/>
      <c r="C12" s="200"/>
      <c r="D12" s="200"/>
      <c r="E12" s="200"/>
      <c r="F12" s="200"/>
      <c r="G12" s="200"/>
      <c r="H12" s="201"/>
      <c r="I12" s="112"/>
      <c r="J12" s="199" t="s">
        <v>1</v>
      </c>
      <c r="K12" s="200"/>
      <c r="L12" s="200"/>
      <c r="M12" s="200"/>
      <c r="N12" s="200"/>
      <c r="O12" s="200"/>
      <c r="P12" s="200"/>
      <c r="Q12" s="201"/>
      <c r="R12" s="112"/>
      <c r="S12" s="237" t="s">
        <v>1</v>
      </c>
      <c r="T12" s="238"/>
      <c r="U12" s="238"/>
      <c r="V12" s="238"/>
      <c r="W12" s="238"/>
      <c r="X12" s="238"/>
      <c r="Y12" s="238"/>
      <c r="Z12" s="239"/>
      <c r="AA12" s="112"/>
      <c r="AB12" s="199" t="s">
        <v>1</v>
      </c>
      <c r="AC12" s="200"/>
      <c r="AD12" s="200"/>
      <c r="AE12" s="200"/>
      <c r="AF12" s="200"/>
      <c r="AG12" s="200"/>
      <c r="AH12" s="200"/>
      <c r="AI12" s="201"/>
      <c r="AJ12" s="112"/>
      <c r="AK12" s="199" t="s">
        <v>1</v>
      </c>
      <c r="AL12" s="200"/>
      <c r="AM12" s="200"/>
      <c r="AN12" s="200"/>
      <c r="AO12" s="200"/>
      <c r="AP12" s="200"/>
      <c r="AQ12" s="200"/>
      <c r="AR12" s="201"/>
      <c r="AS12" s="11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29" customFormat="1" ht="15" customHeight="1">
      <c r="A13" s="111" t="s">
        <v>22</v>
      </c>
      <c r="B13" s="130">
        <f>K13+T13+AL13+AU13</f>
        <v>183.70000000000002</v>
      </c>
      <c r="C13" s="130">
        <f>L13+U13+AM13+AV13</f>
        <v>8410</v>
      </c>
      <c r="D13" s="130">
        <f>M13+V13+AN13</f>
        <v>6486</v>
      </c>
      <c r="E13" s="130">
        <f aca="true" t="shared" si="12" ref="E13:H14">N13+W13+AO13+AX13</f>
        <v>668</v>
      </c>
      <c r="F13" s="130">
        <f t="shared" si="12"/>
        <v>3576</v>
      </c>
      <c r="G13" s="130">
        <f t="shared" si="12"/>
        <v>1083</v>
      </c>
      <c r="H13" s="130">
        <f t="shared" si="12"/>
        <v>1159</v>
      </c>
      <c r="I13" s="112"/>
      <c r="J13" s="111" t="s">
        <v>29</v>
      </c>
      <c r="K13" s="115">
        <v>180.9</v>
      </c>
      <c r="L13" s="115">
        <v>8250</v>
      </c>
      <c r="M13" s="111">
        <f>N13+O13+P13+Q13</f>
        <v>6351</v>
      </c>
      <c r="N13" s="115">
        <v>633</v>
      </c>
      <c r="O13" s="115">
        <v>3522</v>
      </c>
      <c r="P13" s="115">
        <v>1072</v>
      </c>
      <c r="Q13" s="115">
        <v>1124</v>
      </c>
      <c r="R13" s="112"/>
      <c r="S13" s="111" t="s">
        <v>29</v>
      </c>
      <c r="T13" s="130"/>
      <c r="U13" s="130"/>
      <c r="V13" s="111">
        <f>W13+X13+Y13+Z13</f>
        <v>0</v>
      </c>
      <c r="W13" s="130"/>
      <c r="X13" s="130"/>
      <c r="Y13" s="130"/>
      <c r="Z13" s="130"/>
      <c r="AA13" s="112"/>
      <c r="AB13" s="111" t="s">
        <v>29</v>
      </c>
      <c r="AC13" s="130"/>
      <c r="AD13" s="130"/>
      <c r="AE13" s="111"/>
      <c r="AF13" s="130"/>
      <c r="AG13" s="130"/>
      <c r="AH13" s="130"/>
      <c r="AI13" s="130"/>
      <c r="AJ13" s="112"/>
      <c r="AK13" s="111" t="s">
        <v>29</v>
      </c>
      <c r="AL13" s="117">
        <v>2.8</v>
      </c>
      <c r="AM13" s="115">
        <v>160</v>
      </c>
      <c r="AN13" s="111">
        <f>AO13+AP13+AQ13+AR13</f>
        <v>135</v>
      </c>
      <c r="AO13" s="115">
        <v>35</v>
      </c>
      <c r="AP13" s="115">
        <v>54</v>
      </c>
      <c r="AQ13" s="115">
        <v>11</v>
      </c>
      <c r="AR13" s="115">
        <v>35</v>
      </c>
      <c r="AS13" s="112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32" customFormat="1" ht="15" customHeight="1">
      <c r="A14" s="114" t="s">
        <v>30</v>
      </c>
      <c r="B14" s="130">
        <f>K14+T14+AL14+AU14</f>
        <v>0</v>
      </c>
      <c r="C14" s="130">
        <f>L14+U14+AM14+AV14</f>
        <v>0</v>
      </c>
      <c r="D14" s="114">
        <f>M14+V14+AN14</f>
        <v>0</v>
      </c>
      <c r="E14" s="130">
        <f t="shared" si="12"/>
        <v>0</v>
      </c>
      <c r="F14" s="130">
        <f t="shared" si="12"/>
        <v>0</v>
      </c>
      <c r="G14" s="130">
        <f t="shared" si="12"/>
        <v>0</v>
      </c>
      <c r="H14" s="130">
        <f t="shared" si="12"/>
        <v>0</v>
      </c>
      <c r="I14" s="119"/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S14" s="119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99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99" t="s">
        <v>2</v>
      </c>
      <c r="T15" s="169" t="e">
        <f>+T14/T13</f>
        <v>#DIV/0!</v>
      </c>
      <c r="U15" s="169" t="e">
        <f aca="true" t="shared" si="15" ref="U15:Z15">+U14/U13</f>
        <v>#DIV/0!</v>
      </c>
      <c r="V15" s="169" t="e">
        <f t="shared" si="15"/>
        <v>#DIV/0!</v>
      </c>
      <c r="W15" s="169" t="e">
        <f t="shared" si="15"/>
        <v>#DIV/0!</v>
      </c>
      <c r="X15" s="169" t="e">
        <f t="shared" si="15"/>
        <v>#DIV/0!</v>
      </c>
      <c r="Y15" s="169" t="e">
        <f t="shared" si="15"/>
        <v>#DIV/0!</v>
      </c>
      <c r="Z15" s="169" t="e">
        <f t="shared" si="15"/>
        <v>#DIV/0!</v>
      </c>
      <c r="AB15" s="99" t="s">
        <v>2</v>
      </c>
      <c r="AC15" s="169" t="e">
        <f>+AC14/AC13</f>
        <v>#DIV/0!</v>
      </c>
      <c r="AD15" s="169" t="e">
        <f aca="true" t="shared" si="16" ref="AD15:AI15">+AD14/AD13</f>
        <v>#DIV/0!</v>
      </c>
      <c r="AE15" s="169" t="e">
        <f t="shared" si="16"/>
        <v>#DIV/0!</v>
      </c>
      <c r="AF15" s="169" t="e">
        <f t="shared" si="16"/>
        <v>#DIV/0!</v>
      </c>
      <c r="AG15" s="169" t="e">
        <f t="shared" si="16"/>
        <v>#DIV/0!</v>
      </c>
      <c r="AH15" s="169" t="e">
        <f t="shared" si="16"/>
        <v>#DIV/0!</v>
      </c>
      <c r="AI15" s="169" t="e">
        <f t="shared" si="16"/>
        <v>#DIV/0!</v>
      </c>
      <c r="AK15" s="99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>
        <f t="shared" si="17"/>
        <v>0</v>
      </c>
      <c r="AP15" s="169">
        <f t="shared" si="17"/>
        <v>0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98" customFormat="1" ht="15" customHeight="1">
      <c r="A16" s="99" t="s">
        <v>3</v>
      </c>
      <c r="B16" s="99">
        <f aca="true" t="shared" si="19" ref="B16:C18">K16+T16+AL16+AU16</f>
        <v>0</v>
      </c>
      <c r="C16" s="99">
        <f t="shared" si="19"/>
        <v>0</v>
      </c>
      <c r="D16" s="99">
        <f>M16+V16+AN16</f>
        <v>0</v>
      </c>
      <c r="E16" s="99">
        <f aca="true" t="shared" si="20" ref="E16:H18">N16+W16+AO16+AX16</f>
        <v>0</v>
      </c>
      <c r="F16" s="99">
        <f t="shared" si="20"/>
        <v>0</v>
      </c>
      <c r="G16" s="99">
        <f t="shared" si="20"/>
        <v>0</v>
      </c>
      <c r="H16" s="99">
        <f t="shared" si="20"/>
        <v>0</v>
      </c>
      <c r="I16" s="79"/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S16" s="79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98" customFormat="1" ht="15" customHeight="1">
      <c r="A17" s="99" t="s">
        <v>4</v>
      </c>
      <c r="B17" s="100">
        <f t="shared" si="19"/>
        <v>0</v>
      </c>
      <c r="C17" s="100">
        <f t="shared" si="19"/>
        <v>0</v>
      </c>
      <c r="D17" s="99">
        <f>M17+V17+AN17</f>
        <v>0</v>
      </c>
      <c r="E17" s="100">
        <f t="shared" si="20"/>
        <v>0</v>
      </c>
      <c r="F17" s="100">
        <f t="shared" si="20"/>
        <v>0</v>
      </c>
      <c r="G17" s="100">
        <f t="shared" si="20"/>
        <v>0</v>
      </c>
      <c r="H17" s="100">
        <f t="shared" si="20"/>
        <v>0</v>
      </c>
      <c r="I17" s="79"/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S17" s="79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98" customFormat="1" ht="15" customHeight="1">
      <c r="A18" s="99" t="s">
        <v>5</v>
      </c>
      <c r="B18" s="99">
        <f t="shared" si="19"/>
        <v>0</v>
      </c>
      <c r="C18" s="99">
        <f t="shared" si="19"/>
        <v>0</v>
      </c>
      <c r="D18" s="99">
        <f>M18+V18+AN18</f>
        <v>0</v>
      </c>
      <c r="E18" s="99">
        <f t="shared" si="20"/>
        <v>0</v>
      </c>
      <c r="F18" s="99">
        <f t="shared" si="20"/>
        <v>0</v>
      </c>
      <c r="G18" s="99">
        <f t="shared" si="20"/>
        <v>0</v>
      </c>
      <c r="H18" s="99">
        <f t="shared" si="20"/>
        <v>0</v>
      </c>
      <c r="I18" s="79"/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S18" s="79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29" customFormat="1" ht="15" customHeight="1">
      <c r="A19" s="199" t="s">
        <v>6</v>
      </c>
      <c r="B19" s="200"/>
      <c r="C19" s="200"/>
      <c r="D19" s="200"/>
      <c r="E19" s="200"/>
      <c r="F19" s="200"/>
      <c r="G19" s="200"/>
      <c r="H19" s="201"/>
      <c r="I19" s="112"/>
      <c r="J19" s="199" t="s">
        <v>6</v>
      </c>
      <c r="K19" s="200"/>
      <c r="L19" s="200"/>
      <c r="M19" s="200"/>
      <c r="N19" s="200"/>
      <c r="O19" s="200"/>
      <c r="P19" s="200"/>
      <c r="Q19" s="201"/>
      <c r="R19" s="112"/>
      <c r="S19" s="199" t="s">
        <v>6</v>
      </c>
      <c r="T19" s="200"/>
      <c r="U19" s="200"/>
      <c r="V19" s="200"/>
      <c r="W19" s="200"/>
      <c r="X19" s="200"/>
      <c r="Y19" s="200"/>
      <c r="Z19" s="201"/>
      <c r="AA19" s="112"/>
      <c r="AB19" s="199" t="s">
        <v>6</v>
      </c>
      <c r="AC19" s="200"/>
      <c r="AD19" s="200"/>
      <c r="AE19" s="200"/>
      <c r="AF19" s="200"/>
      <c r="AG19" s="200"/>
      <c r="AH19" s="200"/>
      <c r="AI19" s="201"/>
      <c r="AJ19" s="112"/>
      <c r="AK19" s="199" t="s">
        <v>6</v>
      </c>
      <c r="AL19" s="200"/>
      <c r="AM19" s="200"/>
      <c r="AN19" s="200"/>
      <c r="AO19" s="200"/>
      <c r="AP19" s="200"/>
      <c r="AQ19" s="200"/>
      <c r="AR19" s="201"/>
      <c r="AS19" s="11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29" customFormat="1" ht="15" customHeight="1">
      <c r="A20" s="111" t="s">
        <v>29</v>
      </c>
      <c r="B20" s="130">
        <f aca="true" t="shared" si="21" ref="B20:H21">K20+T20+AL20</f>
        <v>614.9</v>
      </c>
      <c r="C20" s="130">
        <f t="shared" si="21"/>
        <v>31530</v>
      </c>
      <c r="D20" s="130">
        <f t="shared" si="21"/>
        <v>27577</v>
      </c>
      <c r="E20" s="130">
        <f t="shared" si="21"/>
        <v>2919</v>
      </c>
      <c r="F20" s="130">
        <f t="shared" si="21"/>
        <v>6605</v>
      </c>
      <c r="G20" s="130">
        <f t="shared" si="21"/>
        <v>1447</v>
      </c>
      <c r="H20" s="130">
        <f t="shared" si="21"/>
        <v>16606</v>
      </c>
      <c r="I20" s="112"/>
      <c r="J20" s="111" t="s">
        <v>29</v>
      </c>
      <c r="K20" s="130">
        <f aca="true" t="shared" si="22" ref="K20:Q21">K23+K26+K29+K32+K35+K38</f>
        <v>375</v>
      </c>
      <c r="L20" s="133">
        <f t="shared" si="22"/>
        <v>13530</v>
      </c>
      <c r="M20" s="111">
        <f t="shared" si="22"/>
        <v>11311</v>
      </c>
      <c r="N20" s="130">
        <f t="shared" si="22"/>
        <v>1369</v>
      </c>
      <c r="O20" s="130">
        <f t="shared" si="22"/>
        <v>2646</v>
      </c>
      <c r="P20" s="130">
        <f t="shared" si="22"/>
        <v>652</v>
      </c>
      <c r="Q20" s="130">
        <f t="shared" si="22"/>
        <v>6644</v>
      </c>
      <c r="R20" s="112"/>
      <c r="S20" s="111" t="s">
        <v>29</v>
      </c>
      <c r="T20" s="130">
        <f aca="true" t="shared" si="23" ref="T20:Z21">T23+T26+T29+T32+T35+T38</f>
        <v>239.89999999999998</v>
      </c>
      <c r="U20" s="133">
        <f t="shared" si="23"/>
        <v>18000</v>
      </c>
      <c r="V20" s="111">
        <f t="shared" si="23"/>
        <v>16266</v>
      </c>
      <c r="W20" s="130">
        <f t="shared" si="23"/>
        <v>1550</v>
      </c>
      <c r="X20" s="130">
        <f t="shared" si="23"/>
        <v>3959</v>
      </c>
      <c r="Y20" s="130">
        <f t="shared" si="23"/>
        <v>795</v>
      </c>
      <c r="Z20" s="130">
        <f t="shared" si="23"/>
        <v>9962</v>
      </c>
      <c r="AA20" s="112"/>
      <c r="AB20" s="111" t="s">
        <v>29</v>
      </c>
      <c r="AC20" s="130">
        <f aca="true" t="shared" si="24" ref="AC20:AI21">AC23+AC26+AC29+AC32+AC35+AC38</f>
        <v>19.2</v>
      </c>
      <c r="AD20" s="133">
        <f t="shared" si="24"/>
        <v>1130</v>
      </c>
      <c r="AE20" s="111">
        <f t="shared" si="24"/>
        <v>978</v>
      </c>
      <c r="AF20" s="130">
        <f t="shared" si="24"/>
        <v>99</v>
      </c>
      <c r="AG20" s="130">
        <f t="shared" si="24"/>
        <v>267</v>
      </c>
      <c r="AH20" s="130">
        <f t="shared" si="24"/>
        <v>22</v>
      </c>
      <c r="AI20" s="130">
        <f t="shared" si="24"/>
        <v>590</v>
      </c>
      <c r="AJ20" s="112"/>
      <c r="AK20" s="111" t="s">
        <v>29</v>
      </c>
      <c r="AL20" s="134">
        <f aca="true" t="shared" si="25" ref="AL20:AR21">AL23+AL26+AL29+AL32+AL35+AL38</f>
        <v>0</v>
      </c>
      <c r="AM20" s="133">
        <f t="shared" si="25"/>
        <v>0</v>
      </c>
      <c r="AN20" s="111">
        <f t="shared" si="25"/>
        <v>0</v>
      </c>
      <c r="AO20" s="130">
        <f t="shared" si="25"/>
        <v>0</v>
      </c>
      <c r="AP20" s="130">
        <f t="shared" si="25"/>
        <v>0</v>
      </c>
      <c r="AQ20" s="130">
        <f t="shared" si="25"/>
        <v>0</v>
      </c>
      <c r="AR20" s="130">
        <f t="shared" si="25"/>
        <v>0</v>
      </c>
      <c r="AS20" s="112"/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32" customFormat="1" ht="15" customHeight="1">
      <c r="A21" s="114" t="s">
        <v>30</v>
      </c>
      <c r="B21" s="114">
        <f t="shared" si="21"/>
        <v>0</v>
      </c>
      <c r="C21" s="114">
        <f t="shared" si="21"/>
        <v>0</v>
      </c>
      <c r="D21" s="114">
        <f t="shared" si="21"/>
        <v>0</v>
      </c>
      <c r="E21" s="114">
        <f t="shared" si="21"/>
        <v>0</v>
      </c>
      <c r="F21" s="114">
        <f t="shared" si="21"/>
        <v>0</v>
      </c>
      <c r="G21" s="114">
        <f t="shared" si="21"/>
        <v>0</v>
      </c>
      <c r="H21" s="114">
        <f t="shared" si="21"/>
        <v>0</v>
      </c>
      <c r="I21" s="119"/>
      <c r="J21" s="114" t="s">
        <v>30</v>
      </c>
      <c r="K21" s="114">
        <f>K24+K27+K30+K33+K36+K39</f>
        <v>0</v>
      </c>
      <c r="L21" s="114">
        <f t="shared" si="22"/>
        <v>0</v>
      </c>
      <c r="M21" s="114">
        <f>M24+M27+M30+M33+M36+M39</f>
        <v>0</v>
      </c>
      <c r="N21" s="114">
        <f>N24+N27+N30+N33+N36+N39</f>
        <v>0</v>
      </c>
      <c r="O21" s="114">
        <f>O24+O27+O30+O33+O36+O39</f>
        <v>0</v>
      </c>
      <c r="P21" s="114">
        <f>P24+P27+P30+P33+P36+P39</f>
        <v>0</v>
      </c>
      <c r="Q21" s="114">
        <f>Q24+Q27+Q30+Q33+Q36+Q39</f>
        <v>0</v>
      </c>
      <c r="R21" s="119"/>
      <c r="S21" s="114" t="s">
        <v>30</v>
      </c>
      <c r="T21" s="114">
        <f>T24+T27+T30+T33+T36+T39</f>
        <v>0</v>
      </c>
      <c r="U21" s="114">
        <f t="shared" si="23"/>
        <v>0</v>
      </c>
      <c r="V21" s="114">
        <f t="shared" si="23"/>
        <v>0</v>
      </c>
      <c r="W21" s="114">
        <f t="shared" si="23"/>
        <v>0</v>
      </c>
      <c r="X21" s="114">
        <f t="shared" si="23"/>
        <v>0</v>
      </c>
      <c r="Y21" s="114">
        <f t="shared" si="23"/>
        <v>0</v>
      </c>
      <c r="Z21" s="114">
        <f t="shared" si="23"/>
        <v>0</v>
      </c>
      <c r="AA21" s="119"/>
      <c r="AB21" s="114" t="s">
        <v>30</v>
      </c>
      <c r="AC21" s="120">
        <f>AC24+AC27+AC30+AC33+AC36+AC39</f>
        <v>0</v>
      </c>
      <c r="AD21" s="114">
        <f t="shared" si="24"/>
        <v>0</v>
      </c>
      <c r="AE21" s="114">
        <f t="shared" si="24"/>
        <v>0</v>
      </c>
      <c r="AF21" s="114">
        <f t="shared" si="24"/>
        <v>0</v>
      </c>
      <c r="AG21" s="114">
        <f t="shared" si="24"/>
        <v>0</v>
      </c>
      <c r="AH21" s="114">
        <f t="shared" si="24"/>
        <v>0</v>
      </c>
      <c r="AI21" s="114">
        <f t="shared" si="24"/>
        <v>0</v>
      </c>
      <c r="AJ21" s="119"/>
      <c r="AK21" s="114" t="s">
        <v>30</v>
      </c>
      <c r="AL21" s="120">
        <f>AL24+AL27+AL30+AL33+AL36+AL39</f>
        <v>0</v>
      </c>
      <c r="AM21" s="114">
        <f t="shared" si="25"/>
        <v>0</v>
      </c>
      <c r="AN21" s="114">
        <f>AN24+AN27+AN30+AN33+AN36+AN39</f>
        <v>0</v>
      </c>
      <c r="AO21" s="114">
        <f>AO24+AO27+AO30+AO33+AO36+AO39</f>
        <v>0</v>
      </c>
      <c r="AP21" s="114">
        <f>AP24+AP27+AP30+AP33+AP36+AP39</f>
        <v>0</v>
      </c>
      <c r="AQ21" s="114">
        <f>AQ24+AQ27+AQ30+AQ33+AQ36+AQ39</f>
        <v>0</v>
      </c>
      <c r="AR21" s="114">
        <f>AR24+AR27+AR30+AR33+AR36+AR39</f>
        <v>0</v>
      </c>
      <c r="AS21" s="119"/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2</v>
      </c>
      <c r="K22" s="145">
        <f>K21/K20</f>
        <v>0</v>
      </c>
      <c r="L22" s="145">
        <f aca="true" t="shared" si="28" ref="L22:Q22">L21/L20</f>
        <v>0</v>
      </c>
      <c r="M22" s="145">
        <f t="shared" si="28"/>
        <v>0</v>
      </c>
      <c r="N22" s="145">
        <f t="shared" si="28"/>
        <v>0</v>
      </c>
      <c r="O22" s="145">
        <f t="shared" si="28"/>
        <v>0</v>
      </c>
      <c r="P22" s="145">
        <f t="shared" si="28"/>
        <v>0</v>
      </c>
      <c r="Q22" s="145">
        <f t="shared" si="28"/>
        <v>0</v>
      </c>
      <c r="S22" s="80" t="s">
        <v>2</v>
      </c>
      <c r="T22" s="145">
        <f>T21/T20</f>
        <v>0</v>
      </c>
      <c r="U22" s="145">
        <f aca="true" t="shared" si="29" ref="U22:Z22">U21/U20</f>
        <v>0</v>
      </c>
      <c r="V22" s="145">
        <f t="shared" si="29"/>
        <v>0</v>
      </c>
      <c r="W22" s="145">
        <f t="shared" si="29"/>
        <v>0</v>
      </c>
      <c r="X22" s="145">
        <f t="shared" si="29"/>
        <v>0</v>
      </c>
      <c r="Y22" s="145">
        <f t="shared" si="29"/>
        <v>0</v>
      </c>
      <c r="Z22" s="145">
        <f t="shared" si="29"/>
        <v>0</v>
      </c>
      <c r="AB22" s="80" t="s">
        <v>2</v>
      </c>
      <c r="AC22" s="145">
        <f>AC21/AC20</f>
        <v>0</v>
      </c>
      <c r="AD22" s="145">
        <f aca="true" t="shared" si="30" ref="AD22:AI22">AD21/AD20</f>
        <v>0</v>
      </c>
      <c r="AE22" s="145">
        <f t="shared" si="30"/>
        <v>0</v>
      </c>
      <c r="AF22" s="145">
        <f t="shared" si="30"/>
        <v>0</v>
      </c>
      <c r="AG22" s="145">
        <f t="shared" si="30"/>
        <v>0</v>
      </c>
      <c r="AH22" s="145">
        <f t="shared" si="30"/>
        <v>0</v>
      </c>
      <c r="AI22" s="145">
        <f t="shared" si="30"/>
        <v>0</v>
      </c>
      <c r="AK22" s="80" t="s">
        <v>2</v>
      </c>
      <c r="AL22" s="145" t="e">
        <f>AL21/AL20</f>
        <v>#DIV/0!</v>
      </c>
      <c r="AM22" s="145" t="e">
        <f aca="true" t="shared" si="31" ref="AM22:AR22">AM21/AM20</f>
        <v>#DIV/0!</v>
      </c>
      <c r="AN22" s="145" t="e">
        <f t="shared" si="31"/>
        <v>#DIV/0!</v>
      </c>
      <c r="AO22" s="145" t="e">
        <f t="shared" si="31"/>
        <v>#DIV/0!</v>
      </c>
      <c r="AP22" s="145" t="e">
        <f t="shared" si="31"/>
        <v>#DIV/0!</v>
      </c>
      <c r="AQ22" s="145" t="e">
        <f t="shared" si="31"/>
        <v>#DIV/0!</v>
      </c>
      <c r="AR22" s="145" t="e">
        <f t="shared" si="31"/>
        <v>#DIV/0!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98" customFormat="1" ht="15" customHeight="1">
      <c r="A23" s="99" t="s">
        <v>23</v>
      </c>
      <c r="B23" s="99">
        <f>K23+T23+AL23+AU23</f>
        <v>46.900000000000006</v>
      </c>
      <c r="C23" s="99">
        <f>L23+U23+AM23+AV23</f>
        <v>2140</v>
      </c>
      <c r="D23" s="99">
        <f>M23+V23+AN23</f>
        <v>1799</v>
      </c>
      <c r="E23" s="99">
        <f aca="true" t="shared" si="33" ref="E23:H24">N23+W23+AO23+AX23</f>
        <v>118</v>
      </c>
      <c r="F23" s="99">
        <f t="shared" si="33"/>
        <v>560</v>
      </c>
      <c r="G23" s="99">
        <f t="shared" si="33"/>
        <v>74</v>
      </c>
      <c r="H23" s="99">
        <f t="shared" si="33"/>
        <v>1047</v>
      </c>
      <c r="I23" s="79"/>
      <c r="J23" s="99" t="s">
        <v>23</v>
      </c>
      <c r="K23" s="91">
        <v>34.7</v>
      </c>
      <c r="L23" s="91">
        <v>1380</v>
      </c>
      <c r="M23" s="80">
        <f>N23+O23+P23+Q23</f>
        <v>1177</v>
      </c>
      <c r="N23" s="91">
        <v>47</v>
      </c>
      <c r="O23" s="91">
        <v>381</v>
      </c>
      <c r="P23" s="91">
        <v>59</v>
      </c>
      <c r="Q23" s="91">
        <v>690</v>
      </c>
      <c r="R23" s="79"/>
      <c r="S23" s="99" t="s">
        <v>23</v>
      </c>
      <c r="T23" s="92">
        <v>12.2</v>
      </c>
      <c r="U23" s="91">
        <v>760</v>
      </c>
      <c r="V23" s="80">
        <f>W23+X23+Y23+Z23</f>
        <v>622</v>
      </c>
      <c r="W23" s="91">
        <v>71</v>
      </c>
      <c r="X23" s="91">
        <v>179</v>
      </c>
      <c r="Y23" s="91">
        <v>15</v>
      </c>
      <c r="Z23" s="91">
        <v>357</v>
      </c>
      <c r="AA23" s="79"/>
      <c r="AB23" s="99" t="s">
        <v>23</v>
      </c>
      <c r="AC23" s="99"/>
      <c r="AD23" s="99"/>
      <c r="AE23" s="80">
        <f>AF23+AG23+AH23+AI23</f>
        <v>0</v>
      </c>
      <c r="AF23" s="99"/>
      <c r="AG23" s="99"/>
      <c r="AH23" s="99"/>
      <c r="AI23" s="99"/>
      <c r="AJ23" s="79"/>
      <c r="AK23" s="99" t="s">
        <v>23</v>
      </c>
      <c r="AL23" s="92"/>
      <c r="AM23" s="91"/>
      <c r="AN23" s="80">
        <f>AO23+AP23+AQ23+AR23</f>
        <v>0</v>
      </c>
      <c r="AO23" s="91"/>
      <c r="AP23" s="91"/>
      <c r="AQ23" s="91"/>
      <c r="AR23" s="91"/>
      <c r="AS23" s="79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98" customFormat="1" ht="15" customHeight="1">
      <c r="A24" s="99" t="s">
        <v>32</v>
      </c>
      <c r="B24" s="99">
        <f>K24+T24+AL24+AU24</f>
        <v>0</v>
      </c>
      <c r="C24" s="99">
        <f>L24+U24+AM24+AV24</f>
        <v>0</v>
      </c>
      <c r="D24" s="99">
        <f>M24+V24+AN24</f>
        <v>0</v>
      </c>
      <c r="E24" s="99">
        <f t="shared" si="33"/>
        <v>0</v>
      </c>
      <c r="F24" s="99">
        <f t="shared" si="33"/>
        <v>0</v>
      </c>
      <c r="G24" s="99">
        <f t="shared" si="33"/>
        <v>0</v>
      </c>
      <c r="H24" s="99">
        <f t="shared" si="33"/>
        <v>0</v>
      </c>
      <c r="I24" s="79"/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S24" s="79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J25" s="99" t="s">
        <v>2</v>
      </c>
      <c r="K25" s="169">
        <f>+K24/K23</f>
        <v>0</v>
      </c>
      <c r="L25" s="169">
        <f aca="true" t="shared" si="35" ref="L25:Q25">+L24/L23</f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>
        <f t="shared" si="35"/>
        <v>0</v>
      </c>
      <c r="Q25" s="169">
        <f t="shared" si="35"/>
        <v>0</v>
      </c>
      <c r="S25" s="99" t="s">
        <v>2</v>
      </c>
      <c r="T25" s="169">
        <f>+T24/T23</f>
        <v>0</v>
      </c>
      <c r="U25" s="169">
        <f aca="true" t="shared" si="36" ref="U25:Z25">+U24/U23</f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B25" s="99" t="s">
        <v>2</v>
      </c>
      <c r="AC25" s="169" t="e">
        <f>+AC24/AC23</f>
        <v>#DIV/0!</v>
      </c>
      <c r="AD25" s="169" t="e">
        <f aca="true" t="shared" si="37" ref="AD25:AI25">+AD24/AD23</f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K25" s="99" t="s">
        <v>2</v>
      </c>
      <c r="AL25" s="169" t="e">
        <f>+AL24/AL23</f>
        <v>#DIV/0!</v>
      </c>
      <c r="AM25" s="169" t="e">
        <f aca="true" t="shared" si="38" ref="AM25:AR25">+AM24/AM23</f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98" customFormat="1" ht="15" customHeight="1">
      <c r="A26" s="99" t="s">
        <v>24</v>
      </c>
      <c r="B26" s="99">
        <f>K26+T26+AL26+AU26</f>
        <v>67.6</v>
      </c>
      <c r="C26" s="99">
        <f>L26+U26+AM26+AV26</f>
        <v>2530</v>
      </c>
      <c r="D26" s="99">
        <f>M26+V26+AN26</f>
        <v>2228</v>
      </c>
      <c r="E26" s="99">
        <f aca="true" t="shared" si="40" ref="E26:H27">N26+W26+AO26+AX26</f>
        <v>99</v>
      </c>
      <c r="F26" s="99">
        <f t="shared" si="40"/>
        <v>586</v>
      </c>
      <c r="G26" s="99">
        <f t="shared" si="40"/>
        <v>103</v>
      </c>
      <c r="H26" s="99">
        <f t="shared" si="40"/>
        <v>1440</v>
      </c>
      <c r="I26" s="79"/>
      <c r="J26" s="99" t="s">
        <v>24</v>
      </c>
      <c r="K26" s="92">
        <v>39.4</v>
      </c>
      <c r="L26" s="91">
        <v>1010</v>
      </c>
      <c r="M26" s="80">
        <f>N26+O26+P26+Q26</f>
        <v>872</v>
      </c>
      <c r="N26" s="91">
        <v>25</v>
      </c>
      <c r="O26" s="91">
        <v>227</v>
      </c>
      <c r="P26" s="91">
        <v>73</v>
      </c>
      <c r="Q26" s="91">
        <v>547</v>
      </c>
      <c r="R26" s="79"/>
      <c r="S26" s="99" t="s">
        <v>24</v>
      </c>
      <c r="T26" s="91">
        <v>28.2</v>
      </c>
      <c r="U26" s="91">
        <v>1520</v>
      </c>
      <c r="V26" s="80">
        <f>W26+X26+Y26+Z26</f>
        <v>1356</v>
      </c>
      <c r="W26" s="91">
        <v>74</v>
      </c>
      <c r="X26" s="91">
        <v>359</v>
      </c>
      <c r="Y26" s="91">
        <v>30</v>
      </c>
      <c r="Z26" s="91">
        <v>893</v>
      </c>
      <c r="AA26" s="79"/>
      <c r="AB26" s="99" t="s">
        <v>24</v>
      </c>
      <c r="AC26" s="99"/>
      <c r="AD26" s="100"/>
      <c r="AE26" s="80">
        <f>AF26+AG26+AH26+AI26</f>
        <v>0</v>
      </c>
      <c r="AF26" s="100"/>
      <c r="AG26" s="100"/>
      <c r="AH26" s="100"/>
      <c r="AI26" s="100"/>
      <c r="AJ26" s="79"/>
      <c r="AK26" s="99" t="s">
        <v>24</v>
      </c>
      <c r="AL26" s="92"/>
      <c r="AM26" s="91"/>
      <c r="AN26" s="80">
        <f>AO26+AP26+AQ26+AR26</f>
        <v>0</v>
      </c>
      <c r="AO26" s="91"/>
      <c r="AP26" s="91"/>
      <c r="AQ26" s="91"/>
      <c r="AR26" s="91"/>
      <c r="AS26" s="79"/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98" customFormat="1" ht="15" customHeight="1">
      <c r="A27" s="99" t="s">
        <v>33</v>
      </c>
      <c r="B27" s="99">
        <f>K27+T27+AL27+AU27</f>
        <v>0</v>
      </c>
      <c r="C27" s="99">
        <f>L27+U27+AM27+AV27</f>
        <v>0</v>
      </c>
      <c r="D27" s="99">
        <f>M27+V27+AN27</f>
        <v>0</v>
      </c>
      <c r="E27" s="99">
        <f t="shared" si="40"/>
        <v>0</v>
      </c>
      <c r="F27" s="99">
        <f t="shared" si="40"/>
        <v>0</v>
      </c>
      <c r="G27" s="99">
        <f t="shared" si="40"/>
        <v>0</v>
      </c>
      <c r="H27" s="99">
        <f t="shared" si="40"/>
        <v>0</v>
      </c>
      <c r="I27" s="79"/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S27" s="79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99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99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99" t="s">
        <v>2</v>
      </c>
      <c r="AC28" s="169" t="e">
        <f>+AC27/AC26</f>
        <v>#DIV/0!</v>
      </c>
      <c r="AD28" s="169" t="e">
        <f aca="true" t="shared" si="44" ref="AD28:AI28">+AD27/AD26</f>
        <v>#DIV/0!</v>
      </c>
      <c r="AE28" s="169" t="e">
        <f t="shared" si="44"/>
        <v>#DIV/0!</v>
      </c>
      <c r="AF28" s="169" t="e">
        <f t="shared" si="44"/>
        <v>#DIV/0!</v>
      </c>
      <c r="AG28" s="169" t="e">
        <f t="shared" si="44"/>
        <v>#DIV/0!</v>
      </c>
      <c r="AH28" s="169" t="e">
        <f t="shared" si="44"/>
        <v>#DIV/0!</v>
      </c>
      <c r="AI28" s="169" t="e">
        <f t="shared" si="44"/>
        <v>#DIV/0!</v>
      </c>
      <c r="AK28" s="99" t="s">
        <v>2</v>
      </c>
      <c r="AL28" s="169" t="e">
        <f>+AL27/AL26</f>
        <v>#DIV/0!</v>
      </c>
      <c r="AM28" s="169" t="e">
        <f aca="true" t="shared" si="45" ref="AM28:AR28">+AM27/AM26</f>
        <v>#DIV/0!</v>
      </c>
      <c r="AN28" s="169" t="e">
        <f t="shared" si="45"/>
        <v>#DIV/0!</v>
      </c>
      <c r="AO28" s="169" t="e">
        <f t="shared" si="45"/>
        <v>#DIV/0!</v>
      </c>
      <c r="AP28" s="169" t="e">
        <f t="shared" si="45"/>
        <v>#DIV/0!</v>
      </c>
      <c r="AQ28" s="169" t="e">
        <f t="shared" si="45"/>
        <v>#DIV/0!</v>
      </c>
      <c r="AR28" s="169" t="e">
        <f t="shared" si="45"/>
        <v>#DIV/0!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98" customFormat="1" ht="15" customHeight="1">
      <c r="A29" s="99" t="s">
        <v>25</v>
      </c>
      <c r="B29" s="99">
        <f>K29+T29+AL29+AU29</f>
        <v>100.8</v>
      </c>
      <c r="C29" s="99">
        <f>L29+U29+AM29+AV29</f>
        <v>7410</v>
      </c>
      <c r="D29" s="99">
        <f>M29+V29+AN29</f>
        <v>6404</v>
      </c>
      <c r="E29" s="99">
        <f aca="true" t="shared" si="47" ref="E29:H30">N29+W29+AO29+AX29</f>
        <v>506</v>
      </c>
      <c r="F29" s="99">
        <f t="shared" si="47"/>
        <v>1769</v>
      </c>
      <c r="G29" s="99">
        <f t="shared" si="47"/>
        <v>159</v>
      </c>
      <c r="H29" s="99">
        <f t="shared" si="47"/>
        <v>3970</v>
      </c>
      <c r="I29" s="79"/>
      <c r="J29" s="99" t="s">
        <v>25</v>
      </c>
      <c r="K29" s="91">
        <v>20.2</v>
      </c>
      <c r="L29" s="91">
        <v>480</v>
      </c>
      <c r="M29" s="80">
        <f>N29+O29+P29+Q29</f>
        <v>382</v>
      </c>
      <c r="N29" s="91">
        <v>17</v>
      </c>
      <c r="O29" s="91">
        <v>57</v>
      </c>
      <c r="P29" s="91">
        <v>21</v>
      </c>
      <c r="Q29" s="91">
        <v>287</v>
      </c>
      <c r="R29" s="79"/>
      <c r="S29" s="99" t="s">
        <v>25</v>
      </c>
      <c r="T29" s="91">
        <v>80.6</v>
      </c>
      <c r="U29" s="91">
        <v>6930</v>
      </c>
      <c r="V29" s="80">
        <f>W29+X29+Y29+Z29</f>
        <v>6022</v>
      </c>
      <c r="W29" s="91">
        <v>489</v>
      </c>
      <c r="X29" s="91">
        <v>1712</v>
      </c>
      <c r="Y29" s="91">
        <v>138</v>
      </c>
      <c r="Z29" s="91">
        <v>3683</v>
      </c>
      <c r="AA29" s="79"/>
      <c r="AB29" s="99" t="s">
        <v>25</v>
      </c>
      <c r="AC29" s="99"/>
      <c r="AD29" s="100"/>
      <c r="AE29" s="80">
        <f>AF29+AG29+AH29+AI29</f>
        <v>0</v>
      </c>
      <c r="AF29" s="100"/>
      <c r="AG29" s="100"/>
      <c r="AH29" s="100"/>
      <c r="AI29" s="100"/>
      <c r="AJ29" s="79"/>
      <c r="AK29" s="99" t="s">
        <v>25</v>
      </c>
      <c r="AL29" s="92"/>
      <c r="AM29" s="91"/>
      <c r="AN29" s="80">
        <f>AO29+AP29+AQ29+AR29</f>
        <v>0</v>
      </c>
      <c r="AO29" s="91"/>
      <c r="AP29" s="91"/>
      <c r="AQ29" s="91"/>
      <c r="AR29" s="91"/>
      <c r="AS29" s="79"/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98" customFormat="1" ht="15" customHeight="1">
      <c r="A30" s="99" t="s">
        <v>34</v>
      </c>
      <c r="B30" s="99">
        <f>K30+T30+AL30+AU30</f>
        <v>0</v>
      </c>
      <c r="C30" s="99">
        <f>L30+U30+AM30+AV30</f>
        <v>0</v>
      </c>
      <c r="D30" s="99">
        <f>M30+V30+AN30</f>
        <v>0</v>
      </c>
      <c r="E30" s="99">
        <f t="shared" si="47"/>
        <v>0</v>
      </c>
      <c r="F30" s="99">
        <f t="shared" si="47"/>
        <v>0</v>
      </c>
      <c r="G30" s="99">
        <f t="shared" si="47"/>
        <v>0</v>
      </c>
      <c r="H30" s="99">
        <f t="shared" si="47"/>
        <v>0</v>
      </c>
      <c r="I30" s="79"/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S30" s="79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99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99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99" t="s">
        <v>2</v>
      </c>
      <c r="AC31" s="169" t="e">
        <f>+AC30/AC29</f>
        <v>#DIV/0!</v>
      </c>
      <c r="AD31" s="169" t="e">
        <f aca="true" t="shared" si="51" ref="AD31:AI31">+AD30/AD29</f>
        <v>#DIV/0!</v>
      </c>
      <c r="AE31" s="169" t="e">
        <f t="shared" si="51"/>
        <v>#DIV/0!</v>
      </c>
      <c r="AF31" s="169" t="e">
        <f t="shared" si="51"/>
        <v>#DIV/0!</v>
      </c>
      <c r="AG31" s="169" t="e">
        <f t="shared" si="51"/>
        <v>#DIV/0!</v>
      </c>
      <c r="AH31" s="169" t="e">
        <f t="shared" si="51"/>
        <v>#DIV/0!</v>
      </c>
      <c r="AI31" s="169" t="e">
        <f t="shared" si="51"/>
        <v>#DIV/0!</v>
      </c>
      <c r="AK31" s="99" t="s">
        <v>2</v>
      </c>
      <c r="AL31" s="169" t="e">
        <f>+AL30/AL29</f>
        <v>#DIV/0!</v>
      </c>
      <c r="AM31" s="169" t="e">
        <f aca="true" t="shared" si="52" ref="AM31:AR31">+AM30/AM29</f>
        <v>#DIV/0!</v>
      </c>
      <c r="AN31" s="169" t="e">
        <f t="shared" si="52"/>
        <v>#DIV/0!</v>
      </c>
      <c r="AO31" s="169" t="e">
        <f t="shared" si="52"/>
        <v>#DIV/0!</v>
      </c>
      <c r="AP31" s="169" t="e">
        <f t="shared" si="52"/>
        <v>#DIV/0!</v>
      </c>
      <c r="AQ31" s="169" t="e">
        <f t="shared" si="52"/>
        <v>#DIV/0!</v>
      </c>
      <c r="AR31" s="169" t="e">
        <f t="shared" si="52"/>
        <v>#DIV/0!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98" customFormat="1" ht="15" customHeight="1">
      <c r="A32" s="99" t="s">
        <v>26</v>
      </c>
      <c r="B32" s="99">
        <f>K32+T32+AL32+AU32</f>
        <v>0.2</v>
      </c>
      <c r="C32" s="99">
        <f>L32+U32+AM32+AV32</f>
        <v>40</v>
      </c>
      <c r="D32" s="99">
        <f>M32+V32+AN32</f>
        <v>35</v>
      </c>
      <c r="E32" s="99">
        <f aca="true" t="shared" si="54" ref="E32:H33">N32+W32+AO32+AX32</f>
        <v>24</v>
      </c>
      <c r="F32" s="99">
        <f t="shared" si="54"/>
        <v>8</v>
      </c>
      <c r="G32" s="99">
        <f t="shared" si="54"/>
        <v>0</v>
      </c>
      <c r="H32" s="99">
        <f t="shared" si="54"/>
        <v>3</v>
      </c>
      <c r="I32" s="79"/>
      <c r="J32" s="99" t="s">
        <v>26</v>
      </c>
      <c r="K32" s="91"/>
      <c r="L32" s="91"/>
      <c r="M32" s="80">
        <f>N32+O32+P32+Q32</f>
        <v>0</v>
      </c>
      <c r="N32" s="91"/>
      <c r="O32" s="91"/>
      <c r="P32" s="91"/>
      <c r="Q32" s="91"/>
      <c r="R32" s="79"/>
      <c r="S32" s="99" t="s">
        <v>26</v>
      </c>
      <c r="T32" s="91">
        <v>0.2</v>
      </c>
      <c r="U32" s="91">
        <v>40</v>
      </c>
      <c r="V32" s="80">
        <f>W32+X32+Y32+Z32</f>
        <v>35</v>
      </c>
      <c r="W32" s="91">
        <v>24</v>
      </c>
      <c r="X32" s="91">
        <v>8</v>
      </c>
      <c r="Y32" s="91"/>
      <c r="Z32" s="91">
        <v>3</v>
      </c>
      <c r="AA32" s="79"/>
      <c r="AB32" s="99" t="s">
        <v>26</v>
      </c>
      <c r="AC32" s="99">
        <v>0.2</v>
      </c>
      <c r="AD32" s="100">
        <v>40</v>
      </c>
      <c r="AE32" s="80">
        <f>AF32+AG32+AH32+AI32</f>
        <v>35</v>
      </c>
      <c r="AF32" s="100">
        <v>24</v>
      </c>
      <c r="AG32" s="100">
        <v>8</v>
      </c>
      <c r="AH32" s="100">
        <v>0</v>
      </c>
      <c r="AI32" s="100">
        <v>3</v>
      </c>
      <c r="AJ32" s="79"/>
      <c r="AK32" s="99" t="s">
        <v>26</v>
      </c>
      <c r="AL32" s="92"/>
      <c r="AM32" s="91"/>
      <c r="AN32" s="80">
        <f>AO32+AP32+AQ32+AR32</f>
        <v>0</v>
      </c>
      <c r="AO32" s="91"/>
      <c r="AP32" s="91"/>
      <c r="AQ32" s="91"/>
      <c r="AR32" s="91"/>
      <c r="AS32" s="79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98" customFormat="1" ht="15" customHeight="1">
      <c r="A33" s="99" t="s">
        <v>35</v>
      </c>
      <c r="B33" s="99">
        <f>K33+T33+AL33+AU33</f>
        <v>0</v>
      </c>
      <c r="C33" s="99">
        <f>L33+U33+AM33+AV33</f>
        <v>0</v>
      </c>
      <c r="D33" s="99">
        <f>M33+V33+AN33</f>
        <v>0</v>
      </c>
      <c r="E33" s="99">
        <f t="shared" si="54"/>
        <v>0</v>
      </c>
      <c r="F33" s="99">
        <f t="shared" si="54"/>
        <v>0</v>
      </c>
      <c r="G33" s="99">
        <f t="shared" si="54"/>
        <v>0</v>
      </c>
      <c r="H33" s="99">
        <f t="shared" si="54"/>
        <v>0</v>
      </c>
      <c r="I33" s="79"/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S33" s="79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 t="e">
        <f t="shared" si="55"/>
        <v>#DIV/0!</v>
      </c>
      <c r="H34" s="93">
        <f t="shared" si="55"/>
        <v>0</v>
      </c>
      <c r="J34" s="99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99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 t="e">
        <f t="shared" si="57"/>
        <v>#DIV/0!</v>
      </c>
      <c r="Z34" s="169">
        <f t="shared" si="57"/>
        <v>0</v>
      </c>
      <c r="AB34" s="99" t="s">
        <v>2</v>
      </c>
      <c r="AC34" s="169">
        <f>+AC33/AC32</f>
        <v>0</v>
      </c>
      <c r="AD34" s="169">
        <f aca="true" t="shared" si="58" ref="AD34:AI34">+AD33/AD32</f>
        <v>0</v>
      </c>
      <c r="AE34" s="169">
        <f t="shared" si="58"/>
        <v>0</v>
      </c>
      <c r="AF34" s="169">
        <f t="shared" si="58"/>
        <v>0</v>
      </c>
      <c r="AG34" s="169">
        <f t="shared" si="58"/>
        <v>0</v>
      </c>
      <c r="AH34" s="169" t="e">
        <f t="shared" si="58"/>
        <v>#DIV/0!</v>
      </c>
      <c r="AI34" s="169">
        <f t="shared" si="58"/>
        <v>0</v>
      </c>
      <c r="AK34" s="99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98" customFormat="1" ht="15" customHeight="1">
      <c r="A35" s="99" t="s">
        <v>27</v>
      </c>
      <c r="B35" s="99">
        <f>K35+T35+AL35+AU35</f>
        <v>44.5</v>
      </c>
      <c r="C35" s="99">
        <f>L35+U35+AM35+AV35</f>
        <v>4440</v>
      </c>
      <c r="D35" s="99">
        <f>M35+V35+AN35</f>
        <v>4093</v>
      </c>
      <c r="E35" s="99">
        <f aca="true" t="shared" si="61" ref="E35:H36">N35+W35+AO35+AX35</f>
        <v>350</v>
      </c>
      <c r="F35" s="99">
        <f t="shared" si="61"/>
        <v>1009</v>
      </c>
      <c r="G35" s="99">
        <f t="shared" si="61"/>
        <v>529</v>
      </c>
      <c r="H35" s="99">
        <f t="shared" si="61"/>
        <v>2205</v>
      </c>
      <c r="I35" s="79"/>
      <c r="J35" s="99" t="s">
        <v>27</v>
      </c>
      <c r="K35" s="91"/>
      <c r="L35" s="91"/>
      <c r="M35" s="80">
        <f>N35+O35+P35+Q35</f>
        <v>0</v>
      </c>
      <c r="N35" s="91"/>
      <c r="O35" s="91"/>
      <c r="P35" s="91"/>
      <c r="Q35" s="91"/>
      <c r="R35" s="79"/>
      <c r="S35" s="99" t="s">
        <v>27</v>
      </c>
      <c r="T35" s="91">
        <v>44.5</v>
      </c>
      <c r="U35" s="91">
        <v>4440</v>
      </c>
      <c r="V35" s="80">
        <f>W35+X35+Y35+Z35</f>
        <v>4093</v>
      </c>
      <c r="W35" s="91">
        <v>350</v>
      </c>
      <c r="X35" s="91">
        <v>1009</v>
      </c>
      <c r="Y35" s="91">
        <v>529</v>
      </c>
      <c r="Z35" s="91">
        <v>2205</v>
      </c>
      <c r="AA35" s="79"/>
      <c r="AB35" s="99" t="s">
        <v>27</v>
      </c>
      <c r="AC35" s="99"/>
      <c r="AD35" s="100"/>
      <c r="AE35" s="80">
        <f>AF35+AG35+AH35+AI35</f>
        <v>0</v>
      </c>
      <c r="AF35" s="100"/>
      <c r="AG35" s="100"/>
      <c r="AH35" s="100"/>
      <c r="AI35" s="100"/>
      <c r="AJ35" s="79"/>
      <c r="AK35" s="99" t="s">
        <v>27</v>
      </c>
      <c r="AL35" s="92"/>
      <c r="AM35" s="91"/>
      <c r="AN35" s="80">
        <f>AO35+AP35+AQ35+AR35</f>
        <v>0</v>
      </c>
      <c r="AO35" s="91"/>
      <c r="AP35" s="91"/>
      <c r="AQ35" s="91"/>
      <c r="AR35" s="91"/>
      <c r="AS35" s="79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98" customFormat="1" ht="15" customHeight="1">
      <c r="A36" s="99" t="s">
        <v>36</v>
      </c>
      <c r="B36" s="101">
        <f>K36+T36+AL36+AU36</f>
        <v>0</v>
      </c>
      <c r="C36" s="99">
        <f>L36+U36+AM36+AV36</f>
        <v>0</v>
      </c>
      <c r="D36" s="99">
        <f>M36+V36+AN36</f>
        <v>0</v>
      </c>
      <c r="E36" s="99">
        <f t="shared" si="61"/>
        <v>0</v>
      </c>
      <c r="F36" s="99">
        <f t="shared" si="61"/>
        <v>0</v>
      </c>
      <c r="G36" s="99">
        <f t="shared" si="61"/>
        <v>0</v>
      </c>
      <c r="H36" s="99">
        <f t="shared" si="61"/>
        <v>0</v>
      </c>
      <c r="I36" s="79"/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91"/>
      <c r="AS36" s="79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99" t="s">
        <v>2</v>
      </c>
      <c r="K37" s="169" t="e">
        <f>+K36/K35</f>
        <v>#DIV/0!</v>
      </c>
      <c r="L37" s="169" t="e">
        <f aca="true" t="shared" si="63" ref="L37:Q37">+L36/L35</f>
        <v>#DIV/0!</v>
      </c>
      <c r="M37" s="169" t="e">
        <f t="shared" si="63"/>
        <v>#DIV/0!</v>
      </c>
      <c r="N37" s="169" t="e">
        <f t="shared" si="63"/>
        <v>#DIV/0!</v>
      </c>
      <c r="O37" s="169" t="e">
        <f t="shared" si="63"/>
        <v>#DIV/0!</v>
      </c>
      <c r="P37" s="169" t="e">
        <f t="shared" si="63"/>
        <v>#DIV/0!</v>
      </c>
      <c r="Q37" s="169" t="e">
        <f t="shared" si="63"/>
        <v>#DIV/0!</v>
      </c>
      <c r="S37" s="99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99" t="s">
        <v>2</v>
      </c>
      <c r="AC37" s="169" t="e">
        <f>+AC36/AC35</f>
        <v>#DIV/0!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K37" s="99" t="s">
        <v>2</v>
      </c>
      <c r="AL37" s="169" t="e">
        <f aca="true" t="shared" si="66" ref="AL37:AQ37">+AL36/AL35</f>
        <v>#DIV/0!</v>
      </c>
      <c r="AM37" s="169" t="e">
        <f t="shared" si="66"/>
        <v>#DIV/0!</v>
      </c>
      <c r="AN37" s="169" t="e">
        <f t="shared" si="66"/>
        <v>#DIV/0!</v>
      </c>
      <c r="AO37" s="169" t="e">
        <f t="shared" si="66"/>
        <v>#DIV/0!</v>
      </c>
      <c r="AP37" s="169" t="e">
        <f t="shared" si="66"/>
        <v>#DIV/0!</v>
      </c>
      <c r="AQ37" s="169" t="e">
        <f t="shared" si="66"/>
        <v>#DIV/0!</v>
      </c>
      <c r="AR37" s="93" t="e">
        <f>AR36/AR35</f>
        <v>#DIV/0!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98" customFormat="1" ht="15" customHeight="1">
      <c r="A38" s="99" t="s">
        <v>28</v>
      </c>
      <c r="B38" s="99">
        <f>K38+T38+AL38+AU38</f>
        <v>354.9</v>
      </c>
      <c r="C38" s="99">
        <f>L38+U38+AM38+AV38</f>
        <v>14970</v>
      </c>
      <c r="D38" s="99">
        <f>M38+V38+AN38</f>
        <v>13018</v>
      </c>
      <c r="E38" s="99">
        <f aca="true" t="shared" si="68" ref="E38:H39">N38+W38+AO38+AX38</f>
        <v>1822</v>
      </c>
      <c r="F38" s="99">
        <f t="shared" si="68"/>
        <v>2673</v>
      </c>
      <c r="G38" s="99">
        <f t="shared" si="68"/>
        <v>582</v>
      </c>
      <c r="H38" s="99">
        <f t="shared" si="68"/>
        <v>7941</v>
      </c>
      <c r="I38" s="79"/>
      <c r="J38" s="99" t="s">
        <v>28</v>
      </c>
      <c r="K38" s="91">
        <v>280.7</v>
      </c>
      <c r="L38" s="91">
        <v>10660</v>
      </c>
      <c r="M38" s="80">
        <f>N38+O38+P38+Q38</f>
        <v>8880</v>
      </c>
      <c r="N38" s="91">
        <v>1280</v>
      </c>
      <c r="O38" s="91">
        <v>1981</v>
      </c>
      <c r="P38" s="91">
        <v>499</v>
      </c>
      <c r="Q38" s="91">
        <v>5120</v>
      </c>
      <c r="R38" s="79"/>
      <c r="S38" s="99" t="s">
        <v>28</v>
      </c>
      <c r="T38" s="91">
        <v>74.2</v>
      </c>
      <c r="U38" s="91">
        <v>4310</v>
      </c>
      <c r="V38" s="80">
        <f>W38+X38+Y38+Z38</f>
        <v>4138</v>
      </c>
      <c r="W38" s="91">
        <v>542</v>
      </c>
      <c r="X38" s="91">
        <v>692</v>
      </c>
      <c r="Y38" s="91">
        <v>83</v>
      </c>
      <c r="Z38" s="91">
        <v>2821</v>
      </c>
      <c r="AA38" s="79"/>
      <c r="AB38" s="99" t="s">
        <v>28</v>
      </c>
      <c r="AC38" s="144">
        <v>19</v>
      </c>
      <c r="AD38" s="103">
        <v>1090</v>
      </c>
      <c r="AE38" s="88">
        <f>AF38+AG38+AH38+AI38</f>
        <v>943</v>
      </c>
      <c r="AF38" s="103">
        <v>75</v>
      </c>
      <c r="AG38" s="103">
        <v>259</v>
      </c>
      <c r="AH38" s="103">
        <v>22</v>
      </c>
      <c r="AI38" s="103">
        <v>587</v>
      </c>
      <c r="AJ38" s="79"/>
      <c r="AK38" s="99" t="s">
        <v>28</v>
      </c>
      <c r="AL38" s="92"/>
      <c r="AM38" s="91"/>
      <c r="AN38" s="80">
        <f>AO38+AP38+AQ38+AR38</f>
        <v>0</v>
      </c>
      <c r="AO38" s="91"/>
      <c r="AP38" s="91"/>
      <c r="AQ38" s="91"/>
      <c r="AR38" s="91"/>
      <c r="AS38" s="79"/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98" customFormat="1" ht="15" customHeight="1">
      <c r="A39" s="99" t="s">
        <v>37</v>
      </c>
      <c r="B39" s="101">
        <f>K39+T39+AL39+AU39</f>
        <v>0</v>
      </c>
      <c r="C39" s="99">
        <f>L39+U39+AM39+AV39</f>
        <v>0</v>
      </c>
      <c r="D39" s="99">
        <f>M39+V39+AN39</f>
        <v>0</v>
      </c>
      <c r="E39" s="99">
        <f t="shared" si="68"/>
        <v>0</v>
      </c>
      <c r="F39" s="99">
        <f t="shared" si="68"/>
        <v>0</v>
      </c>
      <c r="G39" s="99">
        <f t="shared" si="68"/>
        <v>0</v>
      </c>
      <c r="H39" s="99">
        <f t="shared" si="68"/>
        <v>0</v>
      </c>
      <c r="I39" s="79"/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S39" s="79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99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99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99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99" t="s">
        <v>2</v>
      </c>
      <c r="AL40" s="169" t="e">
        <f>+AL39/AL38</f>
        <v>#DIV/0!</v>
      </c>
      <c r="AM40" s="169" t="e">
        <f aca="true" t="shared" si="73" ref="AM40:AR40">+AM39/AM38</f>
        <v>#DIV/0!</v>
      </c>
      <c r="AN40" s="169" t="e">
        <f t="shared" si="73"/>
        <v>#DIV/0!</v>
      </c>
      <c r="AO40" s="169" t="e">
        <f t="shared" si="73"/>
        <v>#DIV/0!</v>
      </c>
      <c r="AP40" s="169" t="e">
        <f t="shared" si="73"/>
        <v>#DIV/0!</v>
      </c>
      <c r="AQ40" s="169" t="e">
        <f t="shared" si="73"/>
        <v>#DIV/0!</v>
      </c>
      <c r="AR40" s="169" t="e">
        <f t="shared" si="73"/>
        <v>#DIV/0!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1:53" s="98" customFormat="1" ht="15" customHeight="1">
      <c r="A41" s="104"/>
      <c r="B41" s="104"/>
      <c r="C41" s="104"/>
      <c r="D41" s="104"/>
      <c r="E41" s="104"/>
      <c r="F41" s="104"/>
      <c r="G41" s="104"/>
      <c r="H41" s="104"/>
      <c r="I41" s="79"/>
      <c r="M41" s="79"/>
      <c r="R41" s="79"/>
      <c r="V41" s="79"/>
      <c r="AA41" s="79"/>
      <c r="AE41" s="79"/>
      <c r="AJ41" s="79"/>
      <c r="AN41" s="79"/>
      <c r="AS41" s="79"/>
      <c r="AT41"/>
      <c r="AU41"/>
      <c r="AV41"/>
      <c r="AW41"/>
      <c r="AX41"/>
      <c r="AY41"/>
      <c r="AZ41"/>
      <c r="BA41"/>
    </row>
    <row r="42" spans="1:53" s="98" customFormat="1" ht="9.75" customHeight="1">
      <c r="A42" s="104"/>
      <c r="B42" s="104"/>
      <c r="C42" s="104"/>
      <c r="D42" s="104"/>
      <c r="E42" s="104"/>
      <c r="F42" s="104"/>
      <c r="G42" s="104"/>
      <c r="H42" s="104"/>
      <c r="I42" s="79"/>
      <c r="M42" s="79"/>
      <c r="R42" s="79"/>
      <c r="V42" s="79"/>
      <c r="AA42" s="79"/>
      <c r="AE42" s="79"/>
      <c r="AJ42" s="79"/>
      <c r="AN42" s="79"/>
      <c r="AS42" s="79"/>
      <c r="AT42"/>
      <c r="AU42"/>
      <c r="AV42"/>
      <c r="AW42"/>
      <c r="AX42"/>
      <c r="AY42"/>
      <c r="AZ42"/>
      <c r="BA42"/>
    </row>
    <row r="43" spans="1:53" s="98" customFormat="1" ht="7.5" customHeight="1">
      <c r="A43" s="104"/>
      <c r="B43" s="104"/>
      <c r="C43" s="104"/>
      <c r="D43" s="104"/>
      <c r="E43" s="104"/>
      <c r="F43" s="104"/>
      <c r="G43" s="104"/>
      <c r="H43" s="104"/>
      <c r="I43" s="79"/>
      <c r="M43" s="79"/>
      <c r="R43" s="79"/>
      <c r="V43" s="79"/>
      <c r="AA43" s="79"/>
      <c r="AE43" s="79"/>
      <c r="AJ43" s="79"/>
      <c r="AN43" s="79"/>
      <c r="AS43" s="79"/>
      <c r="AT43"/>
      <c r="AU43"/>
      <c r="AV43"/>
      <c r="AW43"/>
      <c r="AX43"/>
      <c r="AY43"/>
      <c r="AZ43"/>
      <c r="BA43"/>
    </row>
    <row r="44" spans="1:53" s="98" customFormat="1" ht="15" customHeight="1">
      <c r="A44" s="104"/>
      <c r="B44" s="104"/>
      <c r="C44" s="104"/>
      <c r="D44" s="104" t="s">
        <v>83</v>
      </c>
      <c r="E44" s="104"/>
      <c r="F44" s="105"/>
      <c r="G44" s="105"/>
      <c r="H44" s="105"/>
      <c r="I44" s="79"/>
      <c r="M44" s="79"/>
      <c r="R44" s="79"/>
      <c r="V44" s="79"/>
      <c r="AA44" s="79"/>
      <c r="AE44" s="79"/>
      <c r="AJ44" s="79"/>
      <c r="AN44" s="79"/>
      <c r="AS44" s="79"/>
      <c r="AT44"/>
      <c r="AU44"/>
      <c r="AV44"/>
      <c r="AW44"/>
      <c r="AX44"/>
      <c r="AY44"/>
      <c r="AZ44"/>
      <c r="BA44"/>
    </row>
    <row r="45" spans="1:53" s="98" customFormat="1" ht="15" customHeight="1">
      <c r="A45" s="104"/>
      <c r="B45" s="104"/>
      <c r="C45" s="104"/>
      <c r="D45" s="104" t="s">
        <v>101</v>
      </c>
      <c r="E45" s="104"/>
      <c r="F45" s="105"/>
      <c r="G45" s="105"/>
      <c r="H45" s="105"/>
      <c r="I45" s="79"/>
      <c r="M45" s="79"/>
      <c r="R45" s="79"/>
      <c r="V45" s="79"/>
      <c r="AA45" s="79"/>
      <c r="AE45" s="79"/>
      <c r="AJ45" s="79"/>
      <c r="AN45" s="79"/>
      <c r="AS45" s="79"/>
      <c r="AT45"/>
      <c r="AU45"/>
      <c r="AV45"/>
      <c r="AW45"/>
      <c r="AX45"/>
      <c r="AY45"/>
      <c r="AZ45"/>
      <c r="BA45"/>
    </row>
    <row r="46" spans="1:53" s="98" customFormat="1" ht="15" customHeight="1">
      <c r="A46" s="104"/>
      <c r="B46" s="104"/>
      <c r="C46" s="104"/>
      <c r="D46" s="104" t="s">
        <v>100</v>
      </c>
      <c r="E46" s="104"/>
      <c r="F46" s="105"/>
      <c r="G46" s="105"/>
      <c r="H46" s="105"/>
      <c r="I46" s="79"/>
      <c r="M46" s="79"/>
      <c r="R46" s="79"/>
      <c r="V46" s="79"/>
      <c r="AA46" s="79"/>
      <c r="AE46" s="79"/>
      <c r="AJ46" s="79"/>
      <c r="AN46" s="79"/>
      <c r="AS46" s="79"/>
      <c r="AT46"/>
      <c r="AU46"/>
      <c r="AV46"/>
      <c r="AW46"/>
      <c r="AX46"/>
      <c r="AY46"/>
      <c r="AZ46"/>
      <c r="BA46"/>
    </row>
    <row r="47" spans="1:53" s="98" customFormat="1" ht="15" customHeight="1">
      <c r="A47" s="104"/>
      <c r="B47" s="104"/>
      <c r="C47" s="104"/>
      <c r="D47" s="104"/>
      <c r="E47" s="104"/>
      <c r="F47" s="104"/>
      <c r="G47" s="104"/>
      <c r="H47" s="104"/>
      <c r="I47" s="79"/>
      <c r="M47" s="79"/>
      <c r="R47" s="79"/>
      <c r="V47" s="79"/>
      <c r="AA47" s="79"/>
      <c r="AE47" s="79"/>
      <c r="AJ47" s="79"/>
      <c r="AN47" s="79"/>
      <c r="AS47" s="79"/>
      <c r="AT47"/>
      <c r="AU47"/>
      <c r="AV47"/>
      <c r="AW47"/>
      <c r="AX47"/>
      <c r="AY47"/>
      <c r="AZ47"/>
      <c r="BA47"/>
    </row>
    <row r="48" spans="1:53" s="98" customFormat="1" ht="15" customHeight="1">
      <c r="A48" s="104"/>
      <c r="B48" s="104"/>
      <c r="C48" s="104"/>
      <c r="D48" s="104"/>
      <c r="E48" s="104"/>
      <c r="F48" s="104"/>
      <c r="G48" s="104"/>
      <c r="H48" s="104"/>
      <c r="I48" s="79"/>
      <c r="M48" s="79"/>
      <c r="R48" s="79"/>
      <c r="V48" s="79"/>
      <c r="AA48" s="79"/>
      <c r="AE48" s="79"/>
      <c r="AJ48" s="79"/>
      <c r="AN48" s="79"/>
      <c r="AS48" s="79"/>
      <c r="AT48"/>
      <c r="AU48"/>
      <c r="AV48"/>
      <c r="AW48"/>
      <c r="AX48"/>
      <c r="AY48"/>
      <c r="AZ48"/>
      <c r="BA48"/>
    </row>
    <row r="49" spans="9:53" s="98" customFormat="1" ht="15" customHeight="1">
      <c r="I49" s="79"/>
      <c r="M49" s="79"/>
      <c r="R49" s="79"/>
      <c r="V49" s="79"/>
      <c r="AA49" s="79"/>
      <c r="AE49" s="79"/>
      <c r="AJ49" s="79"/>
      <c r="AN49" s="79"/>
      <c r="AS49" s="79"/>
      <c r="AT49"/>
      <c r="AU49"/>
      <c r="AV49"/>
      <c r="AW49"/>
      <c r="AX49"/>
      <c r="AY49"/>
      <c r="AZ49"/>
      <c r="BA49"/>
    </row>
  </sheetData>
  <sheetProtection/>
  <mergeCells count="29">
    <mergeCell ref="A12:H12"/>
    <mergeCell ref="J12:Q12"/>
    <mergeCell ref="S12:Z12"/>
    <mergeCell ref="AB12:AI12"/>
    <mergeCell ref="AK12:AR12"/>
    <mergeCell ref="A19:H19"/>
    <mergeCell ref="J19:Q19"/>
    <mergeCell ref="S19:Z19"/>
    <mergeCell ref="AB19:AI19"/>
    <mergeCell ref="AK19:AR19"/>
    <mergeCell ref="J4:Q4"/>
    <mergeCell ref="S4:Z4"/>
    <mergeCell ref="AB4:AI4"/>
    <mergeCell ref="AK4:AR4"/>
    <mergeCell ref="A8:H8"/>
    <mergeCell ref="J8:Q8"/>
    <mergeCell ref="S8:Z8"/>
    <mergeCell ref="AB8:AI8"/>
    <mergeCell ref="AK8:AR8"/>
    <mergeCell ref="AT8:BA8"/>
    <mergeCell ref="AT12:BA12"/>
    <mergeCell ref="AT19:BA19"/>
    <mergeCell ref="E2:H2"/>
    <mergeCell ref="E3:H3"/>
    <mergeCell ref="J3:Q3"/>
    <mergeCell ref="S3:Z3"/>
    <mergeCell ref="AB3:AI3"/>
    <mergeCell ref="AK3:AR3"/>
    <mergeCell ref="A4:H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5.00390625" style="0" customWidth="1"/>
    <col min="3" max="4" width="10.8515625" style="0" bestFit="1" customWidth="1"/>
    <col min="5" max="8" width="10.00390625" style="0" bestFit="1" customWidth="1"/>
    <col min="9" max="9" width="9.140625" style="20" customWidth="1"/>
    <col min="10" max="10" width="15.00390625" style="0" customWidth="1"/>
    <col min="11" max="11" width="8.140625" style="0" customWidth="1"/>
    <col min="13" max="13" width="9.140625" style="20" customWidth="1"/>
    <col min="18" max="18" width="9.140625" style="20" customWidth="1"/>
    <col min="19" max="19" width="15.7109375" style="0" customWidth="1"/>
    <col min="22" max="22" width="9.140625" style="20" customWidth="1"/>
    <col min="27" max="27" width="9.140625" style="20" customWidth="1"/>
    <col min="28" max="28" width="14.8515625" style="0" customWidth="1"/>
    <col min="29" max="29" width="9.7109375" style="0" customWidth="1"/>
    <col min="30" max="30" width="8.00390625" style="0" customWidth="1"/>
    <col min="31" max="31" width="9.140625" style="20" customWidth="1"/>
    <col min="32" max="34" width="8.00390625" style="0" customWidth="1"/>
    <col min="35" max="35" width="10.28125" style="0" customWidth="1"/>
    <col min="36" max="36" width="9.140625" style="20" customWidth="1"/>
    <col min="37" max="37" width="16.421875" style="0" customWidth="1"/>
    <col min="40" max="40" width="9.140625" style="20" customWidth="1"/>
    <col min="45" max="45" width="9.140625" style="20" customWidth="1"/>
    <col min="46" max="46" width="16.140625" style="0" customWidth="1"/>
    <col min="47" max="47" width="8.421875" style="0" customWidth="1"/>
  </cols>
  <sheetData>
    <row r="1" s="9" customFormat="1" ht="21.75" customHeight="1">
      <c r="H1" s="70" t="s">
        <v>15</v>
      </c>
    </row>
    <row r="2" spans="5:8" s="8" customFormat="1" ht="23.25" customHeight="1">
      <c r="E2" s="213" t="s">
        <v>78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38.25" customHeight="1">
      <c r="A4" s="205" t="s">
        <v>129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3" s="20" customFormat="1" ht="23.25" customHeight="1">
      <c r="A5" s="5" t="s">
        <v>19</v>
      </c>
      <c r="F5" s="8"/>
      <c r="J5" s="5" t="s">
        <v>17</v>
      </c>
      <c r="O5" s="5"/>
      <c r="P5" s="5"/>
      <c r="S5" s="5" t="s">
        <v>18</v>
      </c>
      <c r="X5" s="5"/>
      <c r="Y5" s="5"/>
      <c r="AB5" s="21" t="s">
        <v>20</v>
      </c>
      <c r="AC5" s="21"/>
      <c r="AD5" s="21"/>
      <c r="AF5" s="21"/>
      <c r="AG5" s="21"/>
      <c r="AH5" s="21"/>
      <c r="AK5" s="5" t="s">
        <v>21</v>
      </c>
      <c r="AP5" s="5"/>
      <c r="AT5" s="7" t="s">
        <v>105</v>
      </c>
      <c r="AU5"/>
      <c r="AV5"/>
      <c r="AW5"/>
      <c r="AX5"/>
      <c r="AY5" s="7"/>
      <c r="AZ5"/>
      <c r="BA5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97" customFormat="1" ht="15" customHeight="1">
      <c r="A8" s="76" t="s">
        <v>41</v>
      </c>
      <c r="B8" s="56"/>
      <c r="C8" s="56"/>
      <c r="D8" s="56"/>
      <c r="E8" s="56"/>
      <c r="F8" s="56"/>
      <c r="G8" s="56"/>
      <c r="H8" s="56"/>
      <c r="I8" s="75"/>
      <c r="J8" s="76" t="s">
        <v>41</v>
      </c>
      <c r="K8" s="136"/>
      <c r="L8" s="136"/>
      <c r="M8" s="136"/>
      <c r="N8" s="136"/>
      <c r="O8" s="136"/>
      <c r="P8" s="136"/>
      <c r="Q8" s="136"/>
      <c r="R8" s="75"/>
      <c r="S8" s="56" t="s">
        <v>41</v>
      </c>
      <c r="T8" s="136"/>
      <c r="U8" s="136"/>
      <c r="V8" s="136"/>
      <c r="W8" s="136"/>
      <c r="X8" s="136"/>
      <c r="Y8" s="136"/>
      <c r="Z8" s="136"/>
      <c r="AA8" s="75"/>
      <c r="AB8" s="56" t="s">
        <v>41</v>
      </c>
      <c r="AC8" s="136"/>
      <c r="AD8" s="136"/>
      <c r="AE8" s="136"/>
      <c r="AF8" s="136"/>
      <c r="AG8" s="136"/>
      <c r="AH8" s="136"/>
      <c r="AI8" s="136"/>
      <c r="AJ8" s="75"/>
      <c r="AK8" s="56" t="s">
        <v>41</v>
      </c>
      <c r="AL8" s="136"/>
      <c r="AM8" s="136"/>
      <c r="AN8" s="136"/>
      <c r="AO8" s="136"/>
      <c r="AP8" s="136"/>
      <c r="AQ8" s="136"/>
      <c r="AR8" s="136"/>
      <c r="AS8" s="75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97" customFormat="1" ht="15" customHeight="1">
      <c r="A9" s="76" t="s">
        <v>29</v>
      </c>
      <c r="B9" s="56">
        <f aca="true" t="shared" si="0" ref="B9:H10">+K9+T9+AL9</f>
        <v>661.1999999999999</v>
      </c>
      <c r="C9" s="56">
        <f t="shared" si="0"/>
        <v>39070</v>
      </c>
      <c r="D9" s="56">
        <f t="shared" si="0"/>
        <v>32177</v>
      </c>
      <c r="E9" s="56">
        <f t="shared" si="0"/>
        <v>2926</v>
      </c>
      <c r="F9" s="56">
        <f t="shared" si="0"/>
        <v>8978</v>
      </c>
      <c r="G9" s="56">
        <f t="shared" si="0"/>
        <v>1667</v>
      </c>
      <c r="H9" s="56">
        <f t="shared" si="0"/>
        <v>18606</v>
      </c>
      <c r="I9" s="75"/>
      <c r="J9" s="76" t="s">
        <v>29</v>
      </c>
      <c r="K9" s="135">
        <f aca="true" t="shared" si="1" ref="K9:Q9">K13+K20</f>
        <v>366.9</v>
      </c>
      <c r="L9" s="137">
        <f t="shared" si="1"/>
        <v>10630</v>
      </c>
      <c r="M9" s="76">
        <f t="shared" si="1"/>
        <v>8162</v>
      </c>
      <c r="N9" s="137">
        <f t="shared" si="1"/>
        <v>677</v>
      </c>
      <c r="O9" s="137">
        <f t="shared" si="1"/>
        <v>2507</v>
      </c>
      <c r="P9" s="137">
        <f t="shared" si="1"/>
        <v>660</v>
      </c>
      <c r="Q9" s="137">
        <f t="shared" si="1"/>
        <v>4318</v>
      </c>
      <c r="R9" s="75"/>
      <c r="S9" s="76" t="s">
        <v>29</v>
      </c>
      <c r="T9" s="135">
        <f aca="true" t="shared" si="2" ref="T9:Z9">T13+T20</f>
        <v>293.79999999999995</v>
      </c>
      <c r="U9" s="137">
        <f t="shared" si="2"/>
        <v>28415</v>
      </c>
      <c r="V9" s="76">
        <f t="shared" si="2"/>
        <v>23995</v>
      </c>
      <c r="W9" s="137">
        <f t="shared" si="2"/>
        <v>2248</v>
      </c>
      <c r="X9" s="137">
        <f t="shared" si="2"/>
        <v>6468</v>
      </c>
      <c r="Y9" s="137">
        <f t="shared" si="2"/>
        <v>1004</v>
      </c>
      <c r="Z9" s="137">
        <f t="shared" si="2"/>
        <v>14275</v>
      </c>
      <c r="AA9" s="75"/>
      <c r="AB9" s="76" t="s">
        <v>29</v>
      </c>
      <c r="AC9" s="135">
        <f aca="true" t="shared" si="3" ref="AC9:AI9">AC13+AC20</f>
        <v>22.1</v>
      </c>
      <c r="AD9" s="137">
        <f t="shared" si="3"/>
        <v>2405</v>
      </c>
      <c r="AE9" s="76">
        <f t="shared" si="3"/>
        <v>2024</v>
      </c>
      <c r="AF9" s="137">
        <f t="shared" si="3"/>
        <v>437</v>
      </c>
      <c r="AG9" s="137">
        <f t="shared" si="3"/>
        <v>549</v>
      </c>
      <c r="AH9" s="137">
        <f t="shared" si="3"/>
        <v>93</v>
      </c>
      <c r="AI9" s="137">
        <f t="shared" si="3"/>
        <v>945</v>
      </c>
      <c r="AJ9" s="75"/>
      <c r="AK9" s="76" t="s">
        <v>29</v>
      </c>
      <c r="AL9" s="135">
        <f aca="true" t="shared" si="4" ref="AL9:AR9">AL13+AL20</f>
        <v>0.5</v>
      </c>
      <c r="AM9" s="137">
        <f t="shared" si="4"/>
        <v>25</v>
      </c>
      <c r="AN9" s="76">
        <f t="shared" si="4"/>
        <v>20</v>
      </c>
      <c r="AO9" s="137">
        <f t="shared" si="4"/>
        <v>1</v>
      </c>
      <c r="AP9" s="137">
        <f t="shared" si="4"/>
        <v>3</v>
      </c>
      <c r="AQ9" s="137">
        <f t="shared" si="4"/>
        <v>3</v>
      </c>
      <c r="AR9" s="137">
        <f t="shared" si="4"/>
        <v>13</v>
      </c>
      <c r="AS9" s="75"/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97" customFormat="1" ht="15" customHeight="1">
      <c r="A10" s="77" t="s">
        <v>30</v>
      </c>
      <c r="B10" s="56">
        <f t="shared" si="0"/>
        <v>0</v>
      </c>
      <c r="C10" s="56">
        <f t="shared" si="0"/>
        <v>0</v>
      </c>
      <c r="D10" s="136">
        <f>D21+D14</f>
        <v>0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75">
        <f>E10+F10+G10+H10</f>
        <v>0</v>
      </c>
      <c r="J10" s="77" t="s">
        <v>30</v>
      </c>
      <c r="K10" s="135">
        <f aca="true" t="shared" si="6" ref="K10:Q10">K21+K14</f>
        <v>0</v>
      </c>
      <c r="L10" s="136">
        <f t="shared" si="6"/>
        <v>0</v>
      </c>
      <c r="M10" s="76">
        <f>M14+M21</f>
        <v>0</v>
      </c>
      <c r="N10" s="136">
        <f t="shared" si="6"/>
        <v>0</v>
      </c>
      <c r="O10" s="136">
        <f t="shared" si="6"/>
        <v>0</v>
      </c>
      <c r="P10" s="136">
        <f t="shared" si="6"/>
        <v>0</v>
      </c>
      <c r="Q10" s="136">
        <f t="shared" si="6"/>
        <v>0</v>
      </c>
      <c r="R10" s="75"/>
      <c r="S10" s="77" t="s">
        <v>30</v>
      </c>
      <c r="T10" s="135">
        <f aca="true" t="shared" si="7" ref="T10:Z10">T21+T14</f>
        <v>0</v>
      </c>
      <c r="U10" s="136">
        <f t="shared" si="7"/>
        <v>0</v>
      </c>
      <c r="V10" s="76">
        <f>V14+V21</f>
        <v>0</v>
      </c>
      <c r="W10" s="136">
        <f t="shared" si="7"/>
        <v>0</v>
      </c>
      <c r="X10" s="136">
        <f t="shared" si="7"/>
        <v>0</v>
      </c>
      <c r="Y10" s="136">
        <f t="shared" si="7"/>
        <v>0</v>
      </c>
      <c r="Z10" s="136">
        <f t="shared" si="7"/>
        <v>0</v>
      </c>
      <c r="AA10" s="75"/>
      <c r="AB10" s="77" t="s">
        <v>30</v>
      </c>
      <c r="AC10" s="135">
        <f aca="true" t="shared" si="8" ref="AC10:AI10">AC21+AC14</f>
        <v>0</v>
      </c>
      <c r="AD10" s="136">
        <f t="shared" si="8"/>
        <v>0</v>
      </c>
      <c r="AE10" s="76">
        <f>AE14+AE21</f>
        <v>0</v>
      </c>
      <c r="AF10" s="136">
        <f t="shared" si="8"/>
        <v>0</v>
      </c>
      <c r="AG10" s="136">
        <f t="shared" si="8"/>
        <v>0</v>
      </c>
      <c r="AH10" s="136">
        <f t="shared" si="8"/>
        <v>0</v>
      </c>
      <c r="AI10" s="136">
        <f t="shared" si="8"/>
        <v>0</v>
      </c>
      <c r="AJ10" s="75"/>
      <c r="AK10" s="77" t="s">
        <v>30</v>
      </c>
      <c r="AL10" s="135">
        <f aca="true" t="shared" si="9" ref="AL10:AR10">AL21+AL14</f>
        <v>0</v>
      </c>
      <c r="AM10" s="136">
        <f t="shared" si="9"/>
        <v>0</v>
      </c>
      <c r="AN10" s="76">
        <f>AN14+AN21</f>
        <v>0</v>
      </c>
      <c r="AO10" s="136">
        <f t="shared" si="9"/>
        <v>0</v>
      </c>
      <c r="AP10" s="136">
        <f t="shared" si="9"/>
        <v>0</v>
      </c>
      <c r="AQ10" s="136">
        <f t="shared" si="9"/>
        <v>0</v>
      </c>
      <c r="AR10" s="136">
        <f t="shared" si="9"/>
        <v>0</v>
      </c>
      <c r="AS10" s="75"/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10" ref="C11:H11">C10/C9</f>
        <v>0</v>
      </c>
      <c r="D11" s="107">
        <f t="shared" si="10"/>
        <v>0</v>
      </c>
      <c r="E11" s="107">
        <f t="shared" si="10"/>
        <v>0</v>
      </c>
      <c r="F11" s="107">
        <f t="shared" si="10"/>
        <v>0</v>
      </c>
      <c r="G11" s="107">
        <f t="shared" si="10"/>
        <v>0</v>
      </c>
      <c r="H11" s="107">
        <f t="shared" si="10"/>
        <v>0</v>
      </c>
      <c r="I11" s="160">
        <f>D14+D21</f>
        <v>0</v>
      </c>
      <c r="J11" s="76" t="s">
        <v>2</v>
      </c>
      <c r="K11" s="107">
        <f>K10/K9</f>
        <v>0</v>
      </c>
      <c r="L11" s="107">
        <f aca="true" t="shared" si="11" ref="L11:Q11">L10/L9</f>
        <v>0</v>
      </c>
      <c r="M11" s="107">
        <f t="shared" si="11"/>
        <v>0</v>
      </c>
      <c r="N11" s="107">
        <f t="shared" si="11"/>
        <v>0</v>
      </c>
      <c r="O11" s="107">
        <f t="shared" si="11"/>
        <v>0</v>
      </c>
      <c r="P11" s="107">
        <f t="shared" si="11"/>
        <v>0</v>
      </c>
      <c r="Q11" s="107">
        <f t="shared" si="11"/>
        <v>0</v>
      </c>
      <c r="S11" s="76" t="s">
        <v>2</v>
      </c>
      <c r="T11" s="107">
        <f>T10/T9</f>
        <v>0</v>
      </c>
      <c r="U11" s="107">
        <f aca="true" t="shared" si="12" ref="U11:Z11">U10/U9</f>
        <v>0</v>
      </c>
      <c r="V11" s="107">
        <f t="shared" si="12"/>
        <v>0</v>
      </c>
      <c r="W11" s="107">
        <f t="shared" si="12"/>
        <v>0</v>
      </c>
      <c r="X11" s="107">
        <f t="shared" si="12"/>
        <v>0</v>
      </c>
      <c r="Y11" s="107">
        <f t="shared" si="12"/>
        <v>0</v>
      </c>
      <c r="Z11" s="107">
        <f t="shared" si="12"/>
        <v>0</v>
      </c>
      <c r="AB11" s="76" t="s">
        <v>2</v>
      </c>
      <c r="AC11" s="107">
        <f>AC10/AC9</f>
        <v>0</v>
      </c>
      <c r="AD11" s="107">
        <f aca="true" t="shared" si="13" ref="AD11:AI11">AD10/AD9</f>
        <v>0</v>
      </c>
      <c r="AE11" s="107">
        <f t="shared" si="13"/>
        <v>0</v>
      </c>
      <c r="AF11" s="107">
        <f t="shared" si="13"/>
        <v>0</v>
      </c>
      <c r="AG11" s="107">
        <f t="shared" si="13"/>
        <v>0</v>
      </c>
      <c r="AH11" s="107">
        <f t="shared" si="13"/>
        <v>0</v>
      </c>
      <c r="AI11" s="107">
        <f t="shared" si="13"/>
        <v>0</v>
      </c>
      <c r="AK11" s="76" t="s">
        <v>2</v>
      </c>
      <c r="AL11" s="107">
        <f>AL10/AL9</f>
        <v>0</v>
      </c>
      <c r="AM11" s="107">
        <f aca="true" t="shared" si="14" ref="AM11:AR11">AM10/AM9</f>
        <v>0</v>
      </c>
      <c r="AN11" s="107">
        <f t="shared" si="14"/>
        <v>0</v>
      </c>
      <c r="AO11" s="107">
        <f t="shared" si="14"/>
        <v>0</v>
      </c>
      <c r="AP11" s="107">
        <f t="shared" si="14"/>
        <v>0</v>
      </c>
      <c r="AQ11" s="107">
        <f t="shared" si="14"/>
        <v>0</v>
      </c>
      <c r="AR11" s="107">
        <f t="shared" si="14"/>
        <v>0</v>
      </c>
      <c r="AT11" s="56" t="s">
        <v>31</v>
      </c>
      <c r="AU11" s="186" t="e">
        <f>AU10/AU9</f>
        <v>#DIV/0!</v>
      </c>
      <c r="AV11" s="186" t="e">
        <f aca="true" t="shared" si="15" ref="AV11:BA11">AV10/AV9</f>
        <v>#DIV/0!</v>
      </c>
      <c r="AW11" s="186" t="e">
        <f t="shared" si="15"/>
        <v>#DIV/0!</v>
      </c>
      <c r="AX11" s="186" t="e">
        <f t="shared" si="15"/>
        <v>#DIV/0!</v>
      </c>
      <c r="AY11" s="186" t="e">
        <f t="shared" si="15"/>
        <v>#DIV/0!</v>
      </c>
      <c r="AZ11" s="186" t="e">
        <f t="shared" si="15"/>
        <v>#DIV/0!</v>
      </c>
      <c r="BA11" s="186" t="e">
        <f t="shared" si="15"/>
        <v>#DIV/0!</v>
      </c>
    </row>
    <row r="12" spans="1:53" s="129" customFormat="1" ht="15" customHeight="1">
      <c r="A12" s="130" t="s">
        <v>1</v>
      </c>
      <c r="B12" s="130"/>
      <c r="C12" s="130"/>
      <c r="D12" s="130"/>
      <c r="E12" s="130"/>
      <c r="F12" s="130"/>
      <c r="G12" s="130"/>
      <c r="H12" s="130"/>
      <c r="I12" s="112"/>
      <c r="J12" s="130" t="s">
        <v>1</v>
      </c>
      <c r="K12" s="130"/>
      <c r="L12" s="130"/>
      <c r="M12" s="130"/>
      <c r="N12" s="130"/>
      <c r="O12" s="130"/>
      <c r="P12" s="130"/>
      <c r="Q12" s="130"/>
      <c r="R12" s="112"/>
      <c r="S12" s="130" t="s">
        <v>1</v>
      </c>
      <c r="T12" s="130"/>
      <c r="U12" s="130"/>
      <c r="V12" s="130"/>
      <c r="W12" s="130"/>
      <c r="X12" s="130"/>
      <c r="Y12" s="130"/>
      <c r="Z12" s="130"/>
      <c r="AA12" s="112"/>
      <c r="AB12" s="130" t="s">
        <v>1</v>
      </c>
      <c r="AC12" s="130"/>
      <c r="AD12" s="130"/>
      <c r="AE12" s="130"/>
      <c r="AF12" s="130"/>
      <c r="AG12" s="130"/>
      <c r="AH12" s="130"/>
      <c r="AI12" s="130"/>
      <c r="AJ12" s="112"/>
      <c r="AK12" s="130" t="s">
        <v>1</v>
      </c>
      <c r="AL12" s="130"/>
      <c r="AM12" s="130"/>
      <c r="AN12" s="130"/>
      <c r="AO12" s="130"/>
      <c r="AP12" s="130"/>
      <c r="AQ12" s="130"/>
      <c r="AR12" s="130"/>
      <c r="AS12" s="11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29" customFormat="1" ht="15" customHeight="1">
      <c r="A13" s="111" t="s">
        <v>22</v>
      </c>
      <c r="B13" s="111">
        <f>K13+T13+AL13+AU13</f>
        <v>49.800000000000004</v>
      </c>
      <c r="C13" s="111">
        <f>L13+U13+AM13+AV13</f>
        <v>1890</v>
      </c>
      <c r="D13" s="111">
        <f>M13+V13+AN13</f>
        <v>1382</v>
      </c>
      <c r="E13" s="111">
        <f aca="true" t="shared" si="16" ref="E13:H14">N13+W13+AO13+AX13</f>
        <v>138</v>
      </c>
      <c r="F13" s="111">
        <f t="shared" si="16"/>
        <v>707</v>
      </c>
      <c r="G13" s="111">
        <f t="shared" si="16"/>
        <v>243</v>
      </c>
      <c r="H13" s="111">
        <f t="shared" si="16"/>
        <v>294</v>
      </c>
      <c r="I13" s="112"/>
      <c r="J13" s="111" t="s">
        <v>29</v>
      </c>
      <c r="K13" s="130">
        <v>49.7</v>
      </c>
      <c r="L13" s="130">
        <v>1880</v>
      </c>
      <c r="M13" s="130">
        <f>SUM(N13:Q13)</f>
        <v>1376</v>
      </c>
      <c r="N13" s="130">
        <v>138</v>
      </c>
      <c r="O13" s="130">
        <v>706</v>
      </c>
      <c r="P13" s="130">
        <v>241</v>
      </c>
      <c r="Q13" s="130">
        <v>291</v>
      </c>
      <c r="R13" s="112"/>
      <c r="S13" s="111" t="s">
        <v>29</v>
      </c>
      <c r="T13" s="130"/>
      <c r="U13" s="130"/>
      <c r="V13" s="111">
        <f>W13+X13+Y13+Z13</f>
        <v>0</v>
      </c>
      <c r="W13" s="130"/>
      <c r="X13" s="130"/>
      <c r="Y13" s="130"/>
      <c r="Z13" s="130"/>
      <c r="AA13" s="112"/>
      <c r="AB13" s="111" t="s">
        <v>29</v>
      </c>
      <c r="AC13" s="130"/>
      <c r="AD13" s="130"/>
      <c r="AE13" s="130">
        <f>AF13+AG13+AH13+AI13</f>
        <v>0</v>
      </c>
      <c r="AF13" s="130"/>
      <c r="AG13" s="130"/>
      <c r="AH13" s="130"/>
      <c r="AI13" s="130"/>
      <c r="AJ13" s="112"/>
      <c r="AK13" s="111" t="s">
        <v>29</v>
      </c>
      <c r="AL13" s="130">
        <v>0.1</v>
      </c>
      <c r="AM13" s="130">
        <v>10</v>
      </c>
      <c r="AN13" s="115">
        <f>SUM(AO13:AR13)</f>
        <v>6</v>
      </c>
      <c r="AO13" s="130">
        <v>0</v>
      </c>
      <c r="AP13" s="130">
        <v>1</v>
      </c>
      <c r="AQ13" s="130">
        <v>2</v>
      </c>
      <c r="AR13" s="130">
        <v>3</v>
      </c>
      <c r="AS13" s="112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29" customFormat="1" ht="15" customHeight="1">
      <c r="A14" s="113" t="s">
        <v>30</v>
      </c>
      <c r="B14" s="111">
        <f>K14+T14+AL14+AU14</f>
        <v>0</v>
      </c>
      <c r="C14" s="111">
        <f>L14+U14+AM14+AV14</f>
        <v>0</v>
      </c>
      <c r="D14" s="111">
        <f>M14+V14+AN14</f>
        <v>0</v>
      </c>
      <c r="E14" s="111">
        <f t="shared" si="16"/>
        <v>0</v>
      </c>
      <c r="F14" s="111">
        <f t="shared" si="16"/>
        <v>0</v>
      </c>
      <c r="G14" s="111">
        <f t="shared" si="16"/>
        <v>0</v>
      </c>
      <c r="H14" s="111">
        <f t="shared" si="16"/>
        <v>0</v>
      </c>
      <c r="I14" s="112">
        <f>E14+F14+G14+H14</f>
        <v>0</v>
      </c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S14" s="112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7" ref="C15:H15">C14/C13</f>
        <v>0</v>
      </c>
      <c r="D15" s="93">
        <f t="shared" si="17"/>
        <v>0</v>
      </c>
      <c r="E15" s="93">
        <f t="shared" si="17"/>
        <v>0</v>
      </c>
      <c r="F15" s="93">
        <f t="shared" si="17"/>
        <v>0</v>
      </c>
      <c r="G15" s="93">
        <f t="shared" si="17"/>
        <v>0</v>
      </c>
      <c r="H15" s="93">
        <f t="shared" si="17"/>
        <v>0</v>
      </c>
      <c r="J15" s="99" t="s">
        <v>2</v>
      </c>
      <c r="K15" s="169">
        <f>+K14/K13</f>
        <v>0</v>
      </c>
      <c r="L15" s="169">
        <f aca="true" t="shared" si="18" ref="L15:Q15">+L14/L13</f>
        <v>0</v>
      </c>
      <c r="M15" s="169">
        <f t="shared" si="18"/>
        <v>0</v>
      </c>
      <c r="N15" s="169">
        <f t="shared" si="18"/>
        <v>0</v>
      </c>
      <c r="O15" s="169">
        <f t="shared" si="18"/>
        <v>0</v>
      </c>
      <c r="P15" s="169">
        <f t="shared" si="18"/>
        <v>0</v>
      </c>
      <c r="Q15" s="169">
        <f t="shared" si="18"/>
        <v>0</v>
      </c>
      <c r="S15" s="99" t="s">
        <v>2</v>
      </c>
      <c r="T15" s="169" t="e">
        <f>+T14/T13</f>
        <v>#DIV/0!</v>
      </c>
      <c r="U15" s="169" t="e">
        <f aca="true" t="shared" si="19" ref="U15:Z15">+U14/U13</f>
        <v>#DIV/0!</v>
      </c>
      <c r="V15" s="169" t="e">
        <f t="shared" si="19"/>
        <v>#DIV/0!</v>
      </c>
      <c r="W15" s="169" t="e">
        <f t="shared" si="19"/>
        <v>#DIV/0!</v>
      </c>
      <c r="X15" s="169" t="e">
        <f t="shared" si="19"/>
        <v>#DIV/0!</v>
      </c>
      <c r="Y15" s="169" t="e">
        <f t="shared" si="19"/>
        <v>#DIV/0!</v>
      </c>
      <c r="Z15" s="169" t="e">
        <f t="shared" si="19"/>
        <v>#DIV/0!</v>
      </c>
      <c r="AB15" s="99" t="s">
        <v>2</v>
      </c>
      <c r="AC15" s="169" t="e">
        <f>+AC14/AC13</f>
        <v>#DIV/0!</v>
      </c>
      <c r="AD15" s="169" t="e">
        <f aca="true" t="shared" si="20" ref="AD15:AI15">+AD14/AD13</f>
        <v>#DIV/0!</v>
      </c>
      <c r="AE15" s="169" t="e">
        <f t="shared" si="20"/>
        <v>#DIV/0!</v>
      </c>
      <c r="AF15" s="169" t="e">
        <f t="shared" si="20"/>
        <v>#DIV/0!</v>
      </c>
      <c r="AG15" s="169" t="e">
        <f t="shared" si="20"/>
        <v>#DIV/0!</v>
      </c>
      <c r="AH15" s="169" t="e">
        <f t="shared" si="20"/>
        <v>#DIV/0!</v>
      </c>
      <c r="AI15" s="169" t="e">
        <f t="shared" si="20"/>
        <v>#DIV/0!</v>
      </c>
      <c r="AK15" s="99" t="s">
        <v>2</v>
      </c>
      <c r="AL15" s="169">
        <f>+AL14/AL13</f>
        <v>0</v>
      </c>
      <c r="AM15" s="169">
        <f aca="true" t="shared" si="21" ref="AM15:AR15">+AM14/AM13</f>
        <v>0</v>
      </c>
      <c r="AN15" s="169">
        <f t="shared" si="21"/>
        <v>0</v>
      </c>
      <c r="AO15" s="169" t="e">
        <f t="shared" si="21"/>
        <v>#DIV/0!</v>
      </c>
      <c r="AP15" s="169">
        <f t="shared" si="21"/>
        <v>0</v>
      </c>
      <c r="AQ15" s="169">
        <f t="shared" si="21"/>
        <v>0</v>
      </c>
      <c r="AR15" s="169">
        <f t="shared" si="21"/>
        <v>0</v>
      </c>
      <c r="AT15" s="99" t="s">
        <v>31</v>
      </c>
      <c r="AU15" s="100" t="e">
        <f>+AU14/AU13</f>
        <v>#DIV/0!</v>
      </c>
      <c r="AV15" s="100" t="e">
        <f aca="true" t="shared" si="22" ref="AV15:BA15">+AV14/AV13</f>
        <v>#DIV/0!</v>
      </c>
      <c r="AW15" s="100" t="e">
        <f t="shared" si="22"/>
        <v>#DIV/0!</v>
      </c>
      <c r="AX15" s="100" t="e">
        <f t="shared" si="22"/>
        <v>#DIV/0!</v>
      </c>
      <c r="AY15" s="100" t="e">
        <f t="shared" si="22"/>
        <v>#DIV/0!</v>
      </c>
      <c r="AZ15" s="100" t="e">
        <f t="shared" si="22"/>
        <v>#DIV/0!</v>
      </c>
      <c r="BA15" s="100" t="e">
        <f t="shared" si="22"/>
        <v>#DIV/0!</v>
      </c>
    </row>
    <row r="16" spans="1:53" s="98" customFormat="1" ht="15" customHeight="1">
      <c r="A16" s="99" t="s">
        <v>3</v>
      </c>
      <c r="B16" s="99">
        <f aca="true" t="shared" si="23" ref="B16:C18">K16+T16+AL16+AU16</f>
        <v>0</v>
      </c>
      <c r="C16" s="99">
        <f t="shared" si="23"/>
        <v>0</v>
      </c>
      <c r="D16" s="99">
        <f>M16+V16+AN16</f>
        <v>0</v>
      </c>
      <c r="E16" s="99">
        <f aca="true" t="shared" si="24" ref="E16:H18">N16+W16+AO16+AX16</f>
        <v>0</v>
      </c>
      <c r="F16" s="99">
        <f t="shared" si="24"/>
        <v>0</v>
      </c>
      <c r="G16" s="99">
        <f t="shared" si="24"/>
        <v>0</v>
      </c>
      <c r="H16" s="99">
        <f t="shared" si="24"/>
        <v>0</v>
      </c>
      <c r="I16" s="79"/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S16" s="79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98" customFormat="1" ht="15" customHeight="1">
      <c r="A17" s="99" t="s">
        <v>4</v>
      </c>
      <c r="B17" s="99">
        <f t="shared" si="23"/>
        <v>0</v>
      </c>
      <c r="C17" s="99">
        <f t="shared" si="23"/>
        <v>0</v>
      </c>
      <c r="D17" s="99">
        <f>M17+V17+AN17</f>
        <v>0</v>
      </c>
      <c r="E17" s="99">
        <f t="shared" si="24"/>
        <v>0</v>
      </c>
      <c r="F17" s="99">
        <f t="shared" si="24"/>
        <v>0</v>
      </c>
      <c r="G17" s="99">
        <f t="shared" si="24"/>
        <v>0</v>
      </c>
      <c r="H17" s="99">
        <f t="shared" si="24"/>
        <v>0</v>
      </c>
      <c r="I17" s="79"/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S17" s="79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98" customFormat="1" ht="15" customHeight="1">
      <c r="A18" s="99" t="s">
        <v>5</v>
      </c>
      <c r="B18" s="99">
        <f t="shared" si="23"/>
        <v>0</v>
      </c>
      <c r="C18" s="99">
        <f t="shared" si="23"/>
        <v>0</v>
      </c>
      <c r="D18" s="99">
        <f>M18+V18+AN18</f>
        <v>0</v>
      </c>
      <c r="E18" s="99">
        <f t="shared" si="24"/>
        <v>0</v>
      </c>
      <c r="F18" s="99">
        <f t="shared" si="24"/>
        <v>0</v>
      </c>
      <c r="G18" s="99">
        <f t="shared" si="24"/>
        <v>0</v>
      </c>
      <c r="H18" s="99">
        <f t="shared" si="24"/>
        <v>0</v>
      </c>
      <c r="I18" s="79"/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S18" s="79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29" customFormat="1" ht="15" customHeight="1">
      <c r="A19" s="130" t="s">
        <v>6</v>
      </c>
      <c r="B19" s="130"/>
      <c r="C19" s="130"/>
      <c r="D19" s="130"/>
      <c r="E19" s="130"/>
      <c r="F19" s="130"/>
      <c r="G19" s="130"/>
      <c r="H19" s="130"/>
      <c r="I19" s="112"/>
      <c r="J19" s="130" t="s">
        <v>6</v>
      </c>
      <c r="K19" s="130"/>
      <c r="L19" s="130"/>
      <c r="M19" s="130"/>
      <c r="N19" s="130"/>
      <c r="O19" s="130"/>
      <c r="P19" s="130"/>
      <c r="Q19" s="130"/>
      <c r="R19" s="112"/>
      <c r="S19" s="130" t="s">
        <v>6</v>
      </c>
      <c r="T19" s="130"/>
      <c r="U19" s="130"/>
      <c r="V19" s="130"/>
      <c r="W19" s="130"/>
      <c r="X19" s="130"/>
      <c r="Y19" s="130"/>
      <c r="Z19" s="130"/>
      <c r="AA19" s="112"/>
      <c r="AB19" s="130" t="s">
        <v>6</v>
      </c>
      <c r="AC19" s="130"/>
      <c r="AD19" s="130"/>
      <c r="AE19" s="130"/>
      <c r="AF19" s="130"/>
      <c r="AG19" s="130"/>
      <c r="AH19" s="130"/>
      <c r="AI19" s="130"/>
      <c r="AJ19" s="112"/>
      <c r="AK19" s="130" t="s">
        <v>6</v>
      </c>
      <c r="AL19" s="130"/>
      <c r="AM19" s="130"/>
      <c r="AN19" s="130"/>
      <c r="AO19" s="130"/>
      <c r="AP19" s="130"/>
      <c r="AQ19" s="130"/>
      <c r="AR19" s="130"/>
      <c r="AS19" s="11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29" customFormat="1" ht="15" customHeight="1">
      <c r="A20" s="111" t="s">
        <v>29</v>
      </c>
      <c r="B20" s="111">
        <f aca="true" t="shared" si="25" ref="B20:H21">K20+T20+AL20</f>
        <v>611.4</v>
      </c>
      <c r="C20" s="111">
        <f t="shared" si="25"/>
        <v>37180</v>
      </c>
      <c r="D20" s="111">
        <f t="shared" si="25"/>
        <v>30795</v>
      </c>
      <c r="E20" s="111">
        <f t="shared" si="25"/>
        <v>2788</v>
      </c>
      <c r="F20" s="111">
        <f t="shared" si="25"/>
        <v>8271</v>
      </c>
      <c r="G20" s="111">
        <f t="shared" si="25"/>
        <v>1424</v>
      </c>
      <c r="H20" s="111">
        <f t="shared" si="25"/>
        <v>18312</v>
      </c>
      <c r="I20" s="112"/>
      <c r="J20" s="111" t="s">
        <v>29</v>
      </c>
      <c r="K20" s="117">
        <f>K23+K26+K29+K32+K35+K38</f>
        <v>317.2</v>
      </c>
      <c r="L20" s="131">
        <f aca="true" t="shared" si="26" ref="L20:Q21">L23+L26+L29+L32+L35+L38</f>
        <v>8750</v>
      </c>
      <c r="M20" s="111">
        <f t="shared" si="26"/>
        <v>6786</v>
      </c>
      <c r="N20" s="131">
        <f t="shared" si="26"/>
        <v>539</v>
      </c>
      <c r="O20" s="131">
        <f t="shared" si="26"/>
        <v>1801</v>
      </c>
      <c r="P20" s="131">
        <f t="shared" si="26"/>
        <v>419</v>
      </c>
      <c r="Q20" s="131">
        <f t="shared" si="26"/>
        <v>4027</v>
      </c>
      <c r="R20" s="112"/>
      <c r="S20" s="111" t="s">
        <v>29</v>
      </c>
      <c r="T20" s="117">
        <f>T23+T26+T29+T32+T35+T38</f>
        <v>293.79999999999995</v>
      </c>
      <c r="U20" s="131">
        <f aca="true" t="shared" si="27" ref="U20:Z21">U23+U26+U29+U32+U35+U38</f>
        <v>28415</v>
      </c>
      <c r="V20" s="111">
        <f t="shared" si="27"/>
        <v>23995</v>
      </c>
      <c r="W20" s="131">
        <f t="shared" si="27"/>
        <v>2248</v>
      </c>
      <c r="X20" s="131">
        <f t="shared" si="27"/>
        <v>6468</v>
      </c>
      <c r="Y20" s="131">
        <f t="shared" si="27"/>
        <v>1004</v>
      </c>
      <c r="Z20" s="131">
        <f t="shared" si="27"/>
        <v>14275</v>
      </c>
      <c r="AA20" s="112"/>
      <c r="AB20" s="111" t="s">
        <v>29</v>
      </c>
      <c r="AC20" s="117">
        <f>AC23+AC26+AC29+AC32+AC35+AC38</f>
        <v>22.1</v>
      </c>
      <c r="AD20" s="131">
        <f aca="true" t="shared" si="28" ref="AD20:AI21">AD23+AD26+AD29+AD32+AD35+AD38</f>
        <v>2405</v>
      </c>
      <c r="AE20" s="111">
        <f t="shared" si="28"/>
        <v>2024</v>
      </c>
      <c r="AF20" s="131">
        <f t="shared" si="28"/>
        <v>437</v>
      </c>
      <c r="AG20" s="131">
        <f t="shared" si="28"/>
        <v>549</v>
      </c>
      <c r="AH20" s="131">
        <f t="shared" si="28"/>
        <v>93</v>
      </c>
      <c r="AI20" s="131">
        <f t="shared" si="28"/>
        <v>945</v>
      </c>
      <c r="AJ20" s="112"/>
      <c r="AK20" s="111" t="s">
        <v>29</v>
      </c>
      <c r="AL20" s="117">
        <f>AL23+AL26+AL29+AL32+AL35+AL38</f>
        <v>0.4</v>
      </c>
      <c r="AM20" s="131">
        <f aca="true" t="shared" si="29" ref="AM20:AR21">AM23+AM26+AM29+AM32+AM35+AM38</f>
        <v>15</v>
      </c>
      <c r="AN20" s="111">
        <f t="shared" si="29"/>
        <v>14</v>
      </c>
      <c r="AO20" s="131">
        <f t="shared" si="29"/>
        <v>1</v>
      </c>
      <c r="AP20" s="131">
        <f t="shared" si="29"/>
        <v>2</v>
      </c>
      <c r="AQ20" s="131">
        <f t="shared" si="29"/>
        <v>1</v>
      </c>
      <c r="AR20" s="131">
        <f t="shared" si="29"/>
        <v>10</v>
      </c>
      <c r="AS20" s="112"/>
      <c r="AT20" s="111" t="s">
        <v>29</v>
      </c>
      <c r="AU20" s="111">
        <f aca="true" t="shared" si="30" ref="AU20:BA21">AU23+AU26+AU29+AU32+AU35+AU38</f>
        <v>0</v>
      </c>
      <c r="AV20" s="111">
        <f t="shared" si="30"/>
        <v>0</v>
      </c>
      <c r="AW20" s="111">
        <f t="shared" si="30"/>
        <v>0</v>
      </c>
      <c r="AX20" s="111">
        <f t="shared" si="30"/>
        <v>0</v>
      </c>
      <c r="AY20" s="111">
        <f t="shared" si="30"/>
        <v>0</v>
      </c>
      <c r="AZ20" s="111">
        <f t="shared" si="30"/>
        <v>0</v>
      </c>
      <c r="BA20" s="111">
        <f t="shared" si="30"/>
        <v>0</v>
      </c>
    </row>
    <row r="21" spans="1:53" s="129" customFormat="1" ht="15" customHeight="1">
      <c r="A21" s="113" t="s">
        <v>30</v>
      </c>
      <c r="B21" s="111">
        <f t="shared" si="25"/>
        <v>0</v>
      </c>
      <c r="C21" s="111">
        <f t="shared" si="25"/>
        <v>0</v>
      </c>
      <c r="D21" s="131">
        <f t="shared" si="25"/>
        <v>0</v>
      </c>
      <c r="E21" s="111">
        <f t="shared" si="25"/>
        <v>0</v>
      </c>
      <c r="F21" s="111">
        <f t="shared" si="25"/>
        <v>0</v>
      </c>
      <c r="G21" s="111">
        <f t="shared" si="25"/>
        <v>0</v>
      </c>
      <c r="H21" s="111">
        <f t="shared" si="25"/>
        <v>0</v>
      </c>
      <c r="I21" s="112">
        <f>E21+F21+G21+H21</f>
        <v>0</v>
      </c>
      <c r="J21" s="113" t="s">
        <v>30</v>
      </c>
      <c r="K21" s="117">
        <f>K24+K27+K30+K33+K36+K39</f>
        <v>0</v>
      </c>
      <c r="L21" s="131">
        <f t="shared" si="26"/>
        <v>0</v>
      </c>
      <c r="M21" s="111">
        <f t="shared" si="26"/>
        <v>0</v>
      </c>
      <c r="N21" s="131">
        <f t="shared" si="26"/>
        <v>0</v>
      </c>
      <c r="O21" s="131">
        <f t="shared" si="26"/>
        <v>0</v>
      </c>
      <c r="P21" s="131">
        <f t="shared" si="26"/>
        <v>0</v>
      </c>
      <c r="Q21" s="131">
        <f t="shared" si="26"/>
        <v>0</v>
      </c>
      <c r="R21" s="112">
        <f>N21+O21+P21+Q21</f>
        <v>0</v>
      </c>
      <c r="S21" s="113" t="s">
        <v>30</v>
      </c>
      <c r="T21" s="117">
        <f>T24+T27+T30+T33+T36+T39</f>
        <v>0</v>
      </c>
      <c r="U21" s="131">
        <f t="shared" si="27"/>
        <v>0</v>
      </c>
      <c r="V21" s="111">
        <f t="shared" si="27"/>
        <v>0</v>
      </c>
      <c r="W21" s="131">
        <f t="shared" si="27"/>
        <v>0</v>
      </c>
      <c r="X21" s="131">
        <f t="shared" si="27"/>
        <v>0</v>
      </c>
      <c r="Y21" s="131">
        <f t="shared" si="27"/>
        <v>0</v>
      </c>
      <c r="Z21" s="131">
        <f t="shared" si="27"/>
        <v>0</v>
      </c>
      <c r="AA21" s="112">
        <f>W21+X21+Y21+Z21</f>
        <v>0</v>
      </c>
      <c r="AB21" s="113" t="s">
        <v>30</v>
      </c>
      <c r="AC21" s="117">
        <f>AC24+AC27+AC30+AC33+AC36+AC39</f>
        <v>0</v>
      </c>
      <c r="AD21" s="131">
        <f t="shared" si="28"/>
        <v>0</v>
      </c>
      <c r="AE21" s="111">
        <f t="shared" si="28"/>
        <v>0</v>
      </c>
      <c r="AF21" s="131">
        <f t="shared" si="28"/>
        <v>0</v>
      </c>
      <c r="AG21" s="131">
        <f t="shared" si="28"/>
        <v>0</v>
      </c>
      <c r="AH21" s="131">
        <f t="shared" si="28"/>
        <v>0</v>
      </c>
      <c r="AI21" s="131">
        <f t="shared" si="28"/>
        <v>0</v>
      </c>
      <c r="AJ21" s="112">
        <f>AF21+AG21+AH21+AI21</f>
        <v>0</v>
      </c>
      <c r="AK21" s="113" t="s">
        <v>30</v>
      </c>
      <c r="AL21" s="117">
        <f>AL24+AL27+AL30+AL33+AL36+AL39</f>
        <v>0</v>
      </c>
      <c r="AM21" s="131">
        <f t="shared" si="29"/>
        <v>0</v>
      </c>
      <c r="AN21" s="111">
        <f t="shared" si="29"/>
        <v>0</v>
      </c>
      <c r="AO21" s="131">
        <f t="shared" si="29"/>
        <v>0</v>
      </c>
      <c r="AP21" s="131">
        <f t="shared" si="29"/>
        <v>0</v>
      </c>
      <c r="AQ21" s="131">
        <f t="shared" si="29"/>
        <v>0</v>
      </c>
      <c r="AR21" s="131">
        <f t="shared" si="29"/>
        <v>0</v>
      </c>
      <c r="AS21" s="112">
        <f>AO21+AP21+AQ21+AR21</f>
        <v>0</v>
      </c>
      <c r="AT21" s="113" t="s">
        <v>30</v>
      </c>
      <c r="AU21" s="111">
        <f>AU24+AU27+AU30+AU33+AU36+AU39</f>
        <v>0</v>
      </c>
      <c r="AV21" s="111">
        <f t="shared" si="30"/>
        <v>0</v>
      </c>
      <c r="AW21" s="111">
        <f t="shared" si="30"/>
        <v>0</v>
      </c>
      <c r="AX21" s="111">
        <f t="shared" si="30"/>
        <v>0</v>
      </c>
      <c r="AY21" s="111">
        <f t="shared" si="30"/>
        <v>0</v>
      </c>
      <c r="AZ21" s="111">
        <f t="shared" si="30"/>
        <v>0</v>
      </c>
      <c r="BA21" s="111">
        <f t="shared" si="30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31" ref="C22:H22">C21/C20</f>
        <v>0</v>
      </c>
      <c r="D22" s="93">
        <f t="shared" si="31"/>
        <v>0</v>
      </c>
      <c r="E22" s="93">
        <f t="shared" si="31"/>
        <v>0</v>
      </c>
      <c r="F22" s="93">
        <f t="shared" si="31"/>
        <v>0</v>
      </c>
      <c r="G22" s="93">
        <f t="shared" si="31"/>
        <v>0</v>
      </c>
      <c r="H22" s="93">
        <f t="shared" si="31"/>
        <v>0</v>
      </c>
      <c r="J22" s="80" t="s">
        <v>2</v>
      </c>
      <c r="K22" s="93">
        <f>K21/K20</f>
        <v>0</v>
      </c>
      <c r="L22" s="93">
        <f aca="true" t="shared" si="32" ref="L22:Q22">L21/L20</f>
        <v>0</v>
      </c>
      <c r="M22" s="93">
        <f t="shared" si="32"/>
        <v>0</v>
      </c>
      <c r="N22" s="93">
        <f t="shared" si="32"/>
        <v>0</v>
      </c>
      <c r="O22" s="93">
        <f t="shared" si="32"/>
        <v>0</v>
      </c>
      <c r="P22" s="93">
        <f t="shared" si="32"/>
        <v>0</v>
      </c>
      <c r="Q22" s="93">
        <f t="shared" si="32"/>
        <v>0</v>
      </c>
      <c r="S22" s="80" t="s">
        <v>2</v>
      </c>
      <c r="T22" s="93">
        <f>T21/T20</f>
        <v>0</v>
      </c>
      <c r="U22" s="93">
        <f aca="true" t="shared" si="33" ref="U22:Z22">U21/U20</f>
        <v>0</v>
      </c>
      <c r="V22" s="93">
        <f t="shared" si="33"/>
        <v>0</v>
      </c>
      <c r="W22" s="93">
        <f t="shared" si="33"/>
        <v>0</v>
      </c>
      <c r="X22" s="93">
        <f t="shared" si="33"/>
        <v>0</v>
      </c>
      <c r="Y22" s="93">
        <f t="shared" si="33"/>
        <v>0</v>
      </c>
      <c r="Z22" s="93">
        <f t="shared" si="33"/>
        <v>0</v>
      </c>
      <c r="AB22" s="80" t="s">
        <v>2</v>
      </c>
      <c r="AC22" s="93">
        <f>AC21/AC20</f>
        <v>0</v>
      </c>
      <c r="AD22" s="93">
        <f aca="true" t="shared" si="34" ref="AD22:AI22">AD21/AD20</f>
        <v>0</v>
      </c>
      <c r="AE22" s="93">
        <f t="shared" si="34"/>
        <v>0</v>
      </c>
      <c r="AF22" s="93">
        <f t="shared" si="34"/>
        <v>0</v>
      </c>
      <c r="AG22" s="93">
        <f t="shared" si="34"/>
        <v>0</v>
      </c>
      <c r="AH22" s="93">
        <f t="shared" si="34"/>
        <v>0</v>
      </c>
      <c r="AI22" s="93">
        <f t="shared" si="34"/>
        <v>0</v>
      </c>
      <c r="AK22" s="80" t="s">
        <v>2</v>
      </c>
      <c r="AL22" s="93">
        <f>AL21/AL20</f>
        <v>0</v>
      </c>
      <c r="AM22" s="93">
        <f aca="true" t="shared" si="35" ref="AM22:AR22">AM21/AM20</f>
        <v>0</v>
      </c>
      <c r="AN22" s="93">
        <f t="shared" si="35"/>
        <v>0</v>
      </c>
      <c r="AO22" s="93">
        <f t="shared" si="35"/>
        <v>0</v>
      </c>
      <c r="AP22" s="93">
        <f t="shared" si="35"/>
        <v>0</v>
      </c>
      <c r="AQ22" s="93">
        <f t="shared" si="35"/>
        <v>0</v>
      </c>
      <c r="AR22" s="93">
        <f t="shared" si="35"/>
        <v>0</v>
      </c>
      <c r="AT22" s="99" t="s">
        <v>31</v>
      </c>
      <c r="AU22" s="100" t="e">
        <f>+AU21/AU20</f>
        <v>#DIV/0!</v>
      </c>
      <c r="AV22" s="100" t="e">
        <f aca="true" t="shared" si="36" ref="AV22:BA22">+AV21/AV20</f>
        <v>#DIV/0!</v>
      </c>
      <c r="AW22" s="100" t="e">
        <f t="shared" si="36"/>
        <v>#DIV/0!</v>
      </c>
      <c r="AX22" s="100" t="e">
        <f t="shared" si="36"/>
        <v>#DIV/0!</v>
      </c>
      <c r="AY22" s="100" t="e">
        <f t="shared" si="36"/>
        <v>#DIV/0!</v>
      </c>
      <c r="AZ22" s="100" t="e">
        <f t="shared" si="36"/>
        <v>#DIV/0!</v>
      </c>
      <c r="BA22" s="100" t="e">
        <f t="shared" si="36"/>
        <v>#DIV/0!</v>
      </c>
    </row>
    <row r="23" spans="1:53" s="98" customFormat="1" ht="15" customHeight="1">
      <c r="A23" s="99" t="s">
        <v>23</v>
      </c>
      <c r="B23" s="80">
        <f>K23+T23+AL23+AU23</f>
        <v>54.9</v>
      </c>
      <c r="C23" s="80">
        <f>L23+U23+AM23+AV23</f>
        <v>2590</v>
      </c>
      <c r="D23" s="80">
        <f>M23+V23+AN23</f>
        <v>2254</v>
      </c>
      <c r="E23" s="80">
        <f aca="true" t="shared" si="37" ref="E23:H24">N23+W23+AO23+AX23</f>
        <v>414</v>
      </c>
      <c r="F23" s="80">
        <f t="shared" si="37"/>
        <v>445</v>
      </c>
      <c r="G23" s="80">
        <f t="shared" si="37"/>
        <v>104</v>
      </c>
      <c r="H23" s="80">
        <f t="shared" si="37"/>
        <v>1291</v>
      </c>
      <c r="I23" s="79"/>
      <c r="J23" s="99" t="s">
        <v>23</v>
      </c>
      <c r="K23" s="101">
        <v>18</v>
      </c>
      <c r="L23" s="99">
        <v>950</v>
      </c>
      <c r="M23" s="99">
        <f>SUM(N23:Q23)</f>
        <v>807</v>
      </c>
      <c r="N23" s="99">
        <v>173</v>
      </c>
      <c r="O23" s="99">
        <v>143</v>
      </c>
      <c r="P23" s="99">
        <v>41</v>
      </c>
      <c r="Q23" s="99">
        <v>450</v>
      </c>
      <c r="R23" s="79"/>
      <c r="S23" s="99" t="s">
        <v>23</v>
      </c>
      <c r="T23" s="99">
        <v>36.9</v>
      </c>
      <c r="U23" s="99">
        <v>1640</v>
      </c>
      <c r="V23" s="99">
        <f>SUM(W23:Z23)</f>
        <v>1447</v>
      </c>
      <c r="W23" s="99">
        <v>241</v>
      </c>
      <c r="X23" s="99">
        <v>302</v>
      </c>
      <c r="Y23" s="99">
        <v>63</v>
      </c>
      <c r="Z23" s="99">
        <v>841</v>
      </c>
      <c r="AA23" s="79"/>
      <c r="AB23" s="99" t="s">
        <v>23</v>
      </c>
      <c r="AC23" s="99">
        <v>4</v>
      </c>
      <c r="AD23" s="99">
        <v>400</v>
      </c>
      <c r="AE23" s="91">
        <f>SUM(AF23:AI23)</f>
        <v>361</v>
      </c>
      <c r="AF23" s="99">
        <v>67</v>
      </c>
      <c r="AG23" s="99">
        <v>50</v>
      </c>
      <c r="AH23" s="99">
        <v>7</v>
      </c>
      <c r="AI23" s="99">
        <v>237</v>
      </c>
      <c r="AJ23" s="79"/>
      <c r="AK23" s="99" t="s">
        <v>23</v>
      </c>
      <c r="AL23" s="101"/>
      <c r="AM23" s="99"/>
      <c r="AN23" s="80">
        <f>SUM(AO23:AR23)</f>
        <v>0</v>
      </c>
      <c r="AO23" s="99"/>
      <c r="AP23" s="99"/>
      <c r="AQ23" s="99"/>
      <c r="AR23" s="99"/>
      <c r="AS23" s="79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98" customFormat="1" ht="15" customHeight="1">
      <c r="A24" s="99" t="s">
        <v>32</v>
      </c>
      <c r="B24" s="80">
        <f>K24+T24+AL24+AU24</f>
        <v>0</v>
      </c>
      <c r="C24" s="80">
        <f>L24+U24+AM24+AV24</f>
        <v>0</v>
      </c>
      <c r="D24" s="80">
        <f>M24+V24+AN24</f>
        <v>0</v>
      </c>
      <c r="E24" s="80">
        <f t="shared" si="37"/>
        <v>0</v>
      </c>
      <c r="F24" s="80">
        <f t="shared" si="37"/>
        <v>0</v>
      </c>
      <c r="G24" s="80">
        <f t="shared" si="37"/>
        <v>0</v>
      </c>
      <c r="H24" s="80">
        <f t="shared" si="37"/>
        <v>0</v>
      </c>
      <c r="I24" s="79"/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S24" s="79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>
        <f>B24/B23</f>
        <v>0</v>
      </c>
      <c r="C25" s="93">
        <f aca="true" t="shared" si="38" ref="C25:H25">C24/C23</f>
        <v>0</v>
      </c>
      <c r="D25" s="93">
        <f t="shared" si="38"/>
        <v>0</v>
      </c>
      <c r="E25" s="93">
        <f t="shared" si="38"/>
        <v>0</v>
      </c>
      <c r="F25" s="93">
        <f t="shared" si="38"/>
        <v>0</v>
      </c>
      <c r="G25" s="93">
        <f t="shared" si="38"/>
        <v>0</v>
      </c>
      <c r="H25" s="93">
        <f t="shared" si="38"/>
        <v>0</v>
      </c>
      <c r="J25" s="99" t="s">
        <v>2</v>
      </c>
      <c r="K25" s="169">
        <f>+K24/K23</f>
        <v>0</v>
      </c>
      <c r="L25" s="169">
        <f aca="true" t="shared" si="39" ref="L25:Q25">+L24/L23</f>
        <v>0</v>
      </c>
      <c r="M25" s="169">
        <f t="shared" si="39"/>
        <v>0</v>
      </c>
      <c r="N25" s="169">
        <f t="shared" si="39"/>
        <v>0</v>
      </c>
      <c r="O25" s="169">
        <f t="shared" si="39"/>
        <v>0</v>
      </c>
      <c r="P25" s="169">
        <f t="shared" si="39"/>
        <v>0</v>
      </c>
      <c r="Q25" s="169">
        <f t="shared" si="39"/>
        <v>0</v>
      </c>
      <c r="S25" s="99" t="s">
        <v>2</v>
      </c>
      <c r="T25" s="169">
        <f>+T24/T23</f>
        <v>0</v>
      </c>
      <c r="U25" s="169">
        <f aca="true" t="shared" si="40" ref="U25:Z25">+U24/U23</f>
        <v>0</v>
      </c>
      <c r="V25" s="169">
        <f t="shared" si="40"/>
        <v>0</v>
      </c>
      <c r="W25" s="169">
        <f t="shared" si="40"/>
        <v>0</v>
      </c>
      <c r="X25" s="169">
        <f t="shared" si="40"/>
        <v>0</v>
      </c>
      <c r="Y25" s="169">
        <f t="shared" si="40"/>
        <v>0</v>
      </c>
      <c r="Z25" s="169">
        <f t="shared" si="40"/>
        <v>0</v>
      </c>
      <c r="AB25" s="99" t="s">
        <v>2</v>
      </c>
      <c r="AC25" s="169">
        <f>+AC24/AC23</f>
        <v>0</v>
      </c>
      <c r="AD25" s="169">
        <f aca="true" t="shared" si="41" ref="AD25:AI25">+AD24/AD23</f>
        <v>0</v>
      </c>
      <c r="AE25" s="169">
        <f t="shared" si="41"/>
        <v>0</v>
      </c>
      <c r="AF25" s="169">
        <f t="shared" si="41"/>
        <v>0</v>
      </c>
      <c r="AG25" s="169">
        <f t="shared" si="41"/>
        <v>0</v>
      </c>
      <c r="AH25" s="169">
        <f t="shared" si="41"/>
        <v>0</v>
      </c>
      <c r="AI25" s="169">
        <f t="shared" si="41"/>
        <v>0</v>
      </c>
      <c r="AK25" s="99" t="s">
        <v>2</v>
      </c>
      <c r="AL25" s="169" t="e">
        <f>+AL24/AL23</f>
        <v>#DIV/0!</v>
      </c>
      <c r="AM25" s="169" t="e">
        <f aca="true" t="shared" si="42" ref="AM25:AR25">+AM24/AM23</f>
        <v>#DIV/0!</v>
      </c>
      <c r="AN25" s="169" t="e">
        <f t="shared" si="42"/>
        <v>#DIV/0!</v>
      </c>
      <c r="AO25" s="169" t="e">
        <f t="shared" si="42"/>
        <v>#DIV/0!</v>
      </c>
      <c r="AP25" s="169" t="e">
        <f t="shared" si="42"/>
        <v>#DIV/0!</v>
      </c>
      <c r="AQ25" s="169" t="e">
        <f t="shared" si="42"/>
        <v>#DIV/0!</v>
      </c>
      <c r="AR25" s="169" t="e">
        <f t="shared" si="42"/>
        <v>#DIV/0!</v>
      </c>
      <c r="AT25" s="99" t="s">
        <v>2</v>
      </c>
      <c r="AU25" s="169" t="e">
        <f>+AU24/AU23</f>
        <v>#DIV/0!</v>
      </c>
      <c r="AV25" s="169" t="e">
        <f aca="true" t="shared" si="43" ref="AV25:BA25">+AV24/AV23</f>
        <v>#DIV/0!</v>
      </c>
      <c r="AW25" s="169" t="e">
        <f t="shared" si="43"/>
        <v>#DIV/0!</v>
      </c>
      <c r="AX25" s="169" t="e">
        <f t="shared" si="43"/>
        <v>#DIV/0!</v>
      </c>
      <c r="AY25" s="169" t="e">
        <f t="shared" si="43"/>
        <v>#DIV/0!</v>
      </c>
      <c r="AZ25" s="169" t="e">
        <f t="shared" si="43"/>
        <v>#DIV/0!</v>
      </c>
      <c r="BA25" s="169" t="e">
        <f t="shared" si="43"/>
        <v>#DIV/0!</v>
      </c>
    </row>
    <row r="26" spans="1:53" s="98" customFormat="1" ht="15" customHeight="1">
      <c r="A26" s="99" t="s">
        <v>24</v>
      </c>
      <c r="B26" s="80">
        <f>K26+T26+AL26+AU26</f>
        <v>48.8</v>
      </c>
      <c r="C26" s="80">
        <f>L26+U26+AM26+AV26</f>
        <v>2840</v>
      </c>
      <c r="D26" s="80">
        <f>M26+V26+AN26</f>
        <v>2368</v>
      </c>
      <c r="E26" s="80">
        <f aca="true" t="shared" si="44" ref="E26:H27">N26+W26+AO26+AX26</f>
        <v>170</v>
      </c>
      <c r="F26" s="80">
        <f t="shared" si="44"/>
        <v>689</v>
      </c>
      <c r="G26" s="80">
        <f t="shared" si="44"/>
        <v>76</v>
      </c>
      <c r="H26" s="80">
        <f t="shared" si="44"/>
        <v>1433</v>
      </c>
      <c r="I26" s="79"/>
      <c r="J26" s="99" t="s">
        <v>24</v>
      </c>
      <c r="K26" s="99">
        <v>14.9</v>
      </c>
      <c r="L26" s="100">
        <v>375</v>
      </c>
      <c r="M26" s="99">
        <f>SUM(N26:Q26)</f>
        <v>257</v>
      </c>
      <c r="N26" s="100">
        <v>8</v>
      </c>
      <c r="O26" s="100">
        <v>82</v>
      </c>
      <c r="P26" s="100">
        <v>25</v>
      </c>
      <c r="Q26" s="100">
        <v>142</v>
      </c>
      <c r="R26" s="79"/>
      <c r="S26" s="99" t="s">
        <v>24</v>
      </c>
      <c r="T26" s="99">
        <v>33.9</v>
      </c>
      <c r="U26" s="100">
        <v>2465</v>
      </c>
      <c r="V26" s="99">
        <f>SUM(W26:Z26)</f>
        <v>2111</v>
      </c>
      <c r="W26" s="100">
        <v>162</v>
      </c>
      <c r="X26" s="100">
        <v>607</v>
      </c>
      <c r="Y26" s="100">
        <v>51</v>
      </c>
      <c r="Z26" s="100">
        <v>1291</v>
      </c>
      <c r="AA26" s="79"/>
      <c r="AB26" s="99" t="s">
        <v>24</v>
      </c>
      <c r="AC26" s="162">
        <v>1.7</v>
      </c>
      <c r="AD26" s="163">
        <v>290</v>
      </c>
      <c r="AE26" s="164">
        <f>SUM(AF26:AI26)</f>
        <v>257</v>
      </c>
      <c r="AF26" s="163">
        <v>124</v>
      </c>
      <c r="AG26" s="163">
        <v>38</v>
      </c>
      <c r="AH26" s="163">
        <v>0</v>
      </c>
      <c r="AI26" s="163">
        <v>95</v>
      </c>
      <c r="AJ26" s="79"/>
      <c r="AK26" s="99" t="s">
        <v>24</v>
      </c>
      <c r="AL26" s="101"/>
      <c r="AM26" s="100"/>
      <c r="AN26" s="80">
        <f>SUM(AO26:AR26)</f>
        <v>0</v>
      </c>
      <c r="AO26" s="100"/>
      <c r="AP26" s="100"/>
      <c r="AQ26" s="100"/>
      <c r="AR26" s="100"/>
      <c r="AS26" s="79"/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98" customFormat="1" ht="15" customHeight="1">
      <c r="A27" s="99" t="s">
        <v>33</v>
      </c>
      <c r="B27" s="80">
        <f>K27+T27+AL27+AU27</f>
        <v>0</v>
      </c>
      <c r="C27" s="80">
        <f>L27+U27+AM27+AV27</f>
        <v>0</v>
      </c>
      <c r="D27" s="80">
        <f>M27+V27+AN27</f>
        <v>0</v>
      </c>
      <c r="E27" s="80">
        <f t="shared" si="44"/>
        <v>0</v>
      </c>
      <c r="F27" s="80">
        <f t="shared" si="44"/>
        <v>0</v>
      </c>
      <c r="G27" s="80">
        <f t="shared" si="44"/>
        <v>0</v>
      </c>
      <c r="H27" s="80">
        <f t="shared" si="44"/>
        <v>0</v>
      </c>
      <c r="I27" s="79"/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S27" s="79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5" ref="C28:H28">C27/C26</f>
        <v>0</v>
      </c>
      <c r="D28" s="93">
        <f t="shared" si="45"/>
        <v>0</v>
      </c>
      <c r="E28" s="93">
        <f t="shared" si="45"/>
        <v>0</v>
      </c>
      <c r="F28" s="93">
        <f t="shared" si="45"/>
        <v>0</v>
      </c>
      <c r="G28" s="93">
        <f t="shared" si="45"/>
        <v>0</v>
      </c>
      <c r="H28" s="93">
        <f t="shared" si="45"/>
        <v>0</v>
      </c>
      <c r="J28" s="99" t="s">
        <v>2</v>
      </c>
      <c r="K28" s="169">
        <f>+K27/K26</f>
        <v>0</v>
      </c>
      <c r="L28" s="169">
        <f aca="true" t="shared" si="46" ref="L28:Q28">+L27/L26</f>
        <v>0</v>
      </c>
      <c r="M28" s="169">
        <f t="shared" si="46"/>
        <v>0</v>
      </c>
      <c r="N28" s="169">
        <f t="shared" si="46"/>
        <v>0</v>
      </c>
      <c r="O28" s="169">
        <f t="shared" si="46"/>
        <v>0</v>
      </c>
      <c r="P28" s="169">
        <f t="shared" si="46"/>
        <v>0</v>
      </c>
      <c r="Q28" s="169">
        <f t="shared" si="46"/>
        <v>0</v>
      </c>
      <c r="S28" s="99" t="s">
        <v>2</v>
      </c>
      <c r="T28" s="169">
        <f>+T27/T26</f>
        <v>0</v>
      </c>
      <c r="U28" s="169">
        <f aca="true" t="shared" si="47" ref="U28:Z28">+U27/U26</f>
        <v>0</v>
      </c>
      <c r="V28" s="169">
        <f t="shared" si="47"/>
        <v>0</v>
      </c>
      <c r="W28" s="169">
        <f t="shared" si="47"/>
        <v>0</v>
      </c>
      <c r="X28" s="169">
        <f t="shared" si="47"/>
        <v>0</v>
      </c>
      <c r="Y28" s="169">
        <f t="shared" si="47"/>
        <v>0</v>
      </c>
      <c r="Z28" s="169">
        <f t="shared" si="47"/>
        <v>0</v>
      </c>
      <c r="AB28" s="99" t="s">
        <v>2</v>
      </c>
      <c r="AC28" s="169">
        <f>+AC27/AC26</f>
        <v>0</v>
      </c>
      <c r="AD28" s="169">
        <f aca="true" t="shared" si="48" ref="AD28:AI28">+AD27/AD26</f>
        <v>0</v>
      </c>
      <c r="AE28" s="169">
        <f t="shared" si="48"/>
        <v>0</v>
      </c>
      <c r="AF28" s="169">
        <f t="shared" si="48"/>
        <v>0</v>
      </c>
      <c r="AG28" s="169">
        <f t="shared" si="48"/>
        <v>0</v>
      </c>
      <c r="AH28" s="169" t="e">
        <f t="shared" si="48"/>
        <v>#DIV/0!</v>
      </c>
      <c r="AI28" s="169">
        <f t="shared" si="48"/>
        <v>0</v>
      </c>
      <c r="AK28" s="99" t="s">
        <v>2</v>
      </c>
      <c r="AL28" s="169" t="e">
        <f>+AL27/AL26</f>
        <v>#DIV/0!</v>
      </c>
      <c r="AM28" s="169" t="e">
        <f aca="true" t="shared" si="49" ref="AM28:AR28">+AM27/AM26</f>
        <v>#DIV/0!</v>
      </c>
      <c r="AN28" s="169" t="e">
        <f t="shared" si="49"/>
        <v>#DIV/0!</v>
      </c>
      <c r="AO28" s="169" t="e">
        <f t="shared" si="49"/>
        <v>#DIV/0!</v>
      </c>
      <c r="AP28" s="169" t="e">
        <f t="shared" si="49"/>
        <v>#DIV/0!</v>
      </c>
      <c r="AQ28" s="169" t="e">
        <f t="shared" si="49"/>
        <v>#DIV/0!</v>
      </c>
      <c r="AR28" s="169" t="e">
        <f t="shared" si="49"/>
        <v>#DIV/0!</v>
      </c>
      <c r="AT28" s="99" t="s">
        <v>2</v>
      </c>
      <c r="AU28" s="100" t="e">
        <f>+AU27/AU26</f>
        <v>#DIV/0!</v>
      </c>
      <c r="AV28" s="100" t="e">
        <f aca="true" t="shared" si="50" ref="AV28:BA28">+AV27/AV26</f>
        <v>#DIV/0!</v>
      </c>
      <c r="AW28" s="100" t="e">
        <f t="shared" si="50"/>
        <v>#DIV/0!</v>
      </c>
      <c r="AX28" s="100" t="e">
        <f t="shared" si="50"/>
        <v>#DIV/0!</v>
      </c>
      <c r="AY28" s="100" t="e">
        <f t="shared" si="50"/>
        <v>#DIV/0!</v>
      </c>
      <c r="AZ28" s="100" t="e">
        <f t="shared" si="50"/>
        <v>#DIV/0!</v>
      </c>
      <c r="BA28" s="100" t="e">
        <f t="shared" si="50"/>
        <v>#DIV/0!</v>
      </c>
    </row>
    <row r="29" spans="1:53" s="98" customFormat="1" ht="15" customHeight="1">
      <c r="A29" s="99" t="s">
        <v>25</v>
      </c>
      <c r="B29" s="80">
        <f>K29+T29+AL29+AU29</f>
        <v>123.30000000000001</v>
      </c>
      <c r="C29" s="80">
        <f>L29+U29+AM29+AV29</f>
        <v>9885</v>
      </c>
      <c r="D29" s="80">
        <f>M29+V29+AN29</f>
        <v>8644</v>
      </c>
      <c r="E29" s="80">
        <f aca="true" t="shared" si="51" ref="E29:H30">N29+W29+AO29+AX29</f>
        <v>553</v>
      </c>
      <c r="F29" s="80">
        <f t="shared" si="51"/>
        <v>2037</v>
      </c>
      <c r="G29" s="80">
        <f t="shared" si="51"/>
        <v>133</v>
      </c>
      <c r="H29" s="80">
        <f t="shared" si="51"/>
        <v>5921</v>
      </c>
      <c r="I29" s="79"/>
      <c r="J29" s="99" t="s">
        <v>25</v>
      </c>
      <c r="K29" s="99">
        <v>39.1</v>
      </c>
      <c r="L29" s="100">
        <v>650</v>
      </c>
      <c r="M29" s="99">
        <f>SUM(N29:Q29)</f>
        <v>557</v>
      </c>
      <c r="N29" s="100">
        <v>32</v>
      </c>
      <c r="O29" s="100">
        <v>158</v>
      </c>
      <c r="P29" s="100">
        <v>12</v>
      </c>
      <c r="Q29" s="100">
        <v>355</v>
      </c>
      <c r="R29" s="79"/>
      <c r="S29" s="99" t="s">
        <v>25</v>
      </c>
      <c r="T29" s="99">
        <v>84.2</v>
      </c>
      <c r="U29" s="100">
        <v>9235</v>
      </c>
      <c r="V29" s="99">
        <f>SUM(W29:Z29)</f>
        <v>8087</v>
      </c>
      <c r="W29" s="100">
        <v>521</v>
      </c>
      <c r="X29" s="100">
        <v>1879</v>
      </c>
      <c r="Y29" s="100">
        <v>121</v>
      </c>
      <c r="Z29" s="100">
        <v>5566</v>
      </c>
      <c r="AA29" s="79"/>
      <c r="AB29" s="99" t="s">
        <v>25</v>
      </c>
      <c r="AC29" s="99">
        <v>0.6</v>
      </c>
      <c r="AD29" s="100">
        <v>40</v>
      </c>
      <c r="AE29" s="99">
        <f>SUM(AF29:AI29)</f>
        <v>32</v>
      </c>
      <c r="AF29" s="100">
        <v>4</v>
      </c>
      <c r="AG29" s="100">
        <v>8</v>
      </c>
      <c r="AH29" s="100">
        <v>1</v>
      </c>
      <c r="AI29" s="100">
        <v>19</v>
      </c>
      <c r="AJ29" s="79"/>
      <c r="AK29" s="99" t="s">
        <v>25</v>
      </c>
      <c r="AL29" s="101"/>
      <c r="AM29" s="100"/>
      <c r="AN29" s="80">
        <f>SUM(AO29:AR29)</f>
        <v>0</v>
      </c>
      <c r="AO29" s="100"/>
      <c r="AP29" s="100"/>
      <c r="AQ29" s="100"/>
      <c r="AR29" s="100"/>
      <c r="AS29" s="79"/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98" customFormat="1" ht="15" customHeight="1">
      <c r="A30" s="99" t="s">
        <v>34</v>
      </c>
      <c r="B30" s="80">
        <f>K30+T30+AL30+AU30</f>
        <v>0</v>
      </c>
      <c r="C30" s="80">
        <f>L30+U30+AM30+AV30</f>
        <v>0</v>
      </c>
      <c r="D30" s="80">
        <f>M30+V30+AN30</f>
        <v>0</v>
      </c>
      <c r="E30" s="80">
        <f t="shared" si="51"/>
        <v>0</v>
      </c>
      <c r="F30" s="80">
        <f t="shared" si="51"/>
        <v>0</v>
      </c>
      <c r="G30" s="80">
        <f t="shared" si="51"/>
        <v>0</v>
      </c>
      <c r="H30" s="80">
        <f t="shared" si="51"/>
        <v>0</v>
      </c>
      <c r="I30" s="79"/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S30" s="79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52" ref="C31:H31">C30/C29</f>
        <v>0</v>
      </c>
      <c r="D31" s="93">
        <f t="shared" si="52"/>
        <v>0</v>
      </c>
      <c r="E31" s="93">
        <f t="shared" si="52"/>
        <v>0</v>
      </c>
      <c r="F31" s="93">
        <f t="shared" si="52"/>
        <v>0</v>
      </c>
      <c r="G31" s="93">
        <f t="shared" si="52"/>
        <v>0</v>
      </c>
      <c r="H31" s="93">
        <f t="shared" si="52"/>
        <v>0</v>
      </c>
      <c r="J31" s="99" t="s">
        <v>2</v>
      </c>
      <c r="K31" s="169">
        <f>+K30/K29</f>
        <v>0</v>
      </c>
      <c r="L31" s="169">
        <f aca="true" t="shared" si="53" ref="L31:Q31">+L30/L29</f>
        <v>0</v>
      </c>
      <c r="M31" s="169">
        <f t="shared" si="53"/>
        <v>0</v>
      </c>
      <c r="N31" s="169">
        <f t="shared" si="53"/>
        <v>0</v>
      </c>
      <c r="O31" s="169">
        <f t="shared" si="53"/>
        <v>0</v>
      </c>
      <c r="P31" s="169">
        <f t="shared" si="53"/>
        <v>0</v>
      </c>
      <c r="Q31" s="169">
        <f t="shared" si="53"/>
        <v>0</v>
      </c>
      <c r="S31" s="99" t="s">
        <v>2</v>
      </c>
      <c r="T31" s="169">
        <f>+T30/T29</f>
        <v>0</v>
      </c>
      <c r="U31" s="169">
        <f aca="true" t="shared" si="54" ref="U31:Z31">+U30/U29</f>
        <v>0</v>
      </c>
      <c r="V31" s="169">
        <f t="shared" si="54"/>
        <v>0</v>
      </c>
      <c r="W31" s="169">
        <f t="shared" si="54"/>
        <v>0</v>
      </c>
      <c r="X31" s="169">
        <f t="shared" si="54"/>
        <v>0</v>
      </c>
      <c r="Y31" s="169">
        <f t="shared" si="54"/>
        <v>0</v>
      </c>
      <c r="Z31" s="169">
        <f t="shared" si="54"/>
        <v>0</v>
      </c>
      <c r="AB31" s="99" t="s">
        <v>2</v>
      </c>
      <c r="AC31" s="169">
        <f>+AC30/AC29</f>
        <v>0</v>
      </c>
      <c r="AD31" s="169">
        <f aca="true" t="shared" si="55" ref="AD31:AI31">+AD30/AD29</f>
        <v>0</v>
      </c>
      <c r="AE31" s="169">
        <f t="shared" si="55"/>
        <v>0</v>
      </c>
      <c r="AF31" s="169">
        <f t="shared" si="55"/>
        <v>0</v>
      </c>
      <c r="AG31" s="169">
        <f t="shared" si="55"/>
        <v>0</v>
      </c>
      <c r="AH31" s="169">
        <f t="shared" si="55"/>
        <v>0</v>
      </c>
      <c r="AI31" s="169">
        <f t="shared" si="55"/>
        <v>0</v>
      </c>
      <c r="AK31" s="99" t="s">
        <v>2</v>
      </c>
      <c r="AL31" s="169" t="e">
        <f>+AL30/AL29</f>
        <v>#DIV/0!</v>
      </c>
      <c r="AM31" s="169" t="e">
        <f aca="true" t="shared" si="56" ref="AM31:AR31">+AM30/AM29</f>
        <v>#DIV/0!</v>
      </c>
      <c r="AN31" s="169" t="e">
        <f t="shared" si="56"/>
        <v>#DIV/0!</v>
      </c>
      <c r="AO31" s="169" t="e">
        <f t="shared" si="56"/>
        <v>#DIV/0!</v>
      </c>
      <c r="AP31" s="169" t="e">
        <f t="shared" si="56"/>
        <v>#DIV/0!</v>
      </c>
      <c r="AQ31" s="169" t="e">
        <f t="shared" si="56"/>
        <v>#DIV/0!</v>
      </c>
      <c r="AR31" s="169" t="e">
        <f t="shared" si="56"/>
        <v>#DIV/0!</v>
      </c>
      <c r="AT31" s="99" t="s">
        <v>2</v>
      </c>
      <c r="AU31" s="100" t="e">
        <f>+AU30/AU29</f>
        <v>#DIV/0!</v>
      </c>
      <c r="AV31" s="100" t="e">
        <f aca="true" t="shared" si="57" ref="AV31:BA31">+AV30/AV29</f>
        <v>#DIV/0!</v>
      </c>
      <c r="AW31" s="100" t="e">
        <f t="shared" si="57"/>
        <v>#DIV/0!</v>
      </c>
      <c r="AX31" s="100" t="e">
        <f t="shared" si="57"/>
        <v>#DIV/0!</v>
      </c>
      <c r="AY31" s="100" t="e">
        <f t="shared" si="57"/>
        <v>#DIV/0!</v>
      </c>
      <c r="AZ31" s="100" t="e">
        <f t="shared" si="57"/>
        <v>#DIV/0!</v>
      </c>
      <c r="BA31" s="100" t="e">
        <f t="shared" si="57"/>
        <v>#DIV/0!</v>
      </c>
    </row>
    <row r="32" spans="1:53" s="98" customFormat="1" ht="15" customHeight="1">
      <c r="A32" s="99" t="s">
        <v>26</v>
      </c>
      <c r="B32" s="80">
        <f>K32+T32+AL32+AU32</f>
        <v>2</v>
      </c>
      <c r="C32" s="80">
        <f>L32+U32+AM32+AV32</f>
        <v>245</v>
      </c>
      <c r="D32" s="80">
        <f>M32+V32+AN32</f>
        <v>219</v>
      </c>
      <c r="E32" s="80">
        <f aca="true" t="shared" si="58" ref="E32:H33">N32+W32+AO32+AX32</f>
        <v>64</v>
      </c>
      <c r="F32" s="80">
        <f t="shared" si="58"/>
        <v>81</v>
      </c>
      <c r="G32" s="80">
        <f t="shared" si="58"/>
        <v>10</v>
      </c>
      <c r="H32" s="80">
        <f t="shared" si="58"/>
        <v>64</v>
      </c>
      <c r="I32" s="79"/>
      <c r="J32" s="99" t="s">
        <v>26</v>
      </c>
      <c r="K32" s="100"/>
      <c r="L32" s="100"/>
      <c r="M32" s="80"/>
      <c r="N32" s="100"/>
      <c r="O32" s="100"/>
      <c r="P32" s="100"/>
      <c r="Q32" s="100"/>
      <c r="R32" s="79"/>
      <c r="S32" s="99" t="s">
        <v>26</v>
      </c>
      <c r="T32" s="101">
        <v>2</v>
      </c>
      <c r="U32" s="100">
        <v>245</v>
      </c>
      <c r="V32" s="99">
        <f>SUM(W32:Z32)</f>
        <v>219</v>
      </c>
      <c r="W32" s="100">
        <v>64</v>
      </c>
      <c r="X32" s="100">
        <v>81</v>
      </c>
      <c r="Y32" s="100">
        <v>10</v>
      </c>
      <c r="Z32" s="100">
        <v>64</v>
      </c>
      <c r="AA32" s="79"/>
      <c r="AB32" s="99" t="s">
        <v>26</v>
      </c>
      <c r="AC32" s="99"/>
      <c r="AD32" s="100"/>
      <c r="AE32" s="80"/>
      <c r="AF32" s="100"/>
      <c r="AG32" s="100"/>
      <c r="AH32" s="100"/>
      <c r="AI32" s="100"/>
      <c r="AJ32" s="79"/>
      <c r="AK32" s="99" t="s">
        <v>26</v>
      </c>
      <c r="AL32" s="101"/>
      <c r="AM32" s="100"/>
      <c r="AN32" s="80">
        <f>SUM(AO32:AR32)</f>
        <v>0</v>
      </c>
      <c r="AO32" s="100"/>
      <c r="AP32" s="100"/>
      <c r="AQ32" s="100"/>
      <c r="AR32" s="100"/>
      <c r="AS32" s="79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98" customFormat="1" ht="15" customHeight="1">
      <c r="A33" s="99" t="s">
        <v>35</v>
      </c>
      <c r="B33" s="80">
        <f>K33+T33+AL33+AU33</f>
        <v>0</v>
      </c>
      <c r="C33" s="80">
        <f>L33+U33+AM33+AV33</f>
        <v>0</v>
      </c>
      <c r="D33" s="80">
        <f>M33+V33+AN33</f>
        <v>0</v>
      </c>
      <c r="E33" s="80">
        <f t="shared" si="58"/>
        <v>0</v>
      </c>
      <c r="F33" s="80">
        <f t="shared" si="58"/>
        <v>0</v>
      </c>
      <c r="G33" s="80">
        <f t="shared" si="58"/>
        <v>0</v>
      </c>
      <c r="H33" s="80">
        <f t="shared" si="58"/>
        <v>0</v>
      </c>
      <c r="I33" s="79"/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S33" s="79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9" ref="C34:H34">C33/C32</f>
        <v>0</v>
      </c>
      <c r="D34" s="93">
        <f t="shared" si="59"/>
        <v>0</v>
      </c>
      <c r="E34" s="93">
        <f t="shared" si="59"/>
        <v>0</v>
      </c>
      <c r="F34" s="93">
        <f t="shared" si="59"/>
        <v>0</v>
      </c>
      <c r="G34" s="93">
        <f t="shared" si="59"/>
        <v>0</v>
      </c>
      <c r="H34" s="93">
        <f t="shared" si="59"/>
        <v>0</v>
      </c>
      <c r="J34" s="99" t="s">
        <v>2</v>
      </c>
      <c r="K34" s="172" t="e">
        <f aca="true" t="shared" si="60" ref="K34:Q34">+K33/K32*100</f>
        <v>#DIV/0!</v>
      </c>
      <c r="L34" s="172" t="e">
        <f t="shared" si="60"/>
        <v>#DIV/0!</v>
      </c>
      <c r="M34" s="172" t="e">
        <f t="shared" si="60"/>
        <v>#DIV/0!</v>
      </c>
      <c r="N34" s="172" t="e">
        <f t="shared" si="60"/>
        <v>#DIV/0!</v>
      </c>
      <c r="O34" s="172" t="e">
        <f t="shared" si="60"/>
        <v>#DIV/0!</v>
      </c>
      <c r="P34" s="172" t="e">
        <f t="shared" si="60"/>
        <v>#DIV/0!</v>
      </c>
      <c r="Q34" s="172" t="e">
        <f t="shared" si="60"/>
        <v>#DIV/0!</v>
      </c>
      <c r="S34" s="99" t="s">
        <v>2</v>
      </c>
      <c r="T34" s="169">
        <f>+T33/T32</f>
        <v>0</v>
      </c>
      <c r="U34" s="169">
        <f aca="true" t="shared" si="61" ref="U34:Z34">+U33/U32</f>
        <v>0</v>
      </c>
      <c r="V34" s="169">
        <f t="shared" si="61"/>
        <v>0</v>
      </c>
      <c r="W34" s="169">
        <f t="shared" si="61"/>
        <v>0</v>
      </c>
      <c r="X34" s="169">
        <f t="shared" si="61"/>
        <v>0</v>
      </c>
      <c r="Y34" s="169">
        <f t="shared" si="61"/>
        <v>0</v>
      </c>
      <c r="Z34" s="169">
        <f t="shared" si="61"/>
        <v>0</v>
      </c>
      <c r="AB34" s="99" t="s">
        <v>2</v>
      </c>
      <c r="AC34" s="169" t="e">
        <f>+AC33/AC32</f>
        <v>#DIV/0!</v>
      </c>
      <c r="AD34" s="169" t="e">
        <f aca="true" t="shared" si="62" ref="AD34:AI34">+AD33/AD32</f>
        <v>#DIV/0!</v>
      </c>
      <c r="AE34" s="169" t="e">
        <f t="shared" si="62"/>
        <v>#DIV/0!</v>
      </c>
      <c r="AF34" s="169" t="e">
        <f t="shared" si="62"/>
        <v>#DIV/0!</v>
      </c>
      <c r="AG34" s="169" t="e">
        <f t="shared" si="62"/>
        <v>#DIV/0!</v>
      </c>
      <c r="AH34" s="169" t="e">
        <f t="shared" si="62"/>
        <v>#DIV/0!</v>
      </c>
      <c r="AI34" s="169" t="e">
        <f t="shared" si="62"/>
        <v>#DIV/0!</v>
      </c>
      <c r="AK34" s="99" t="s">
        <v>2</v>
      </c>
      <c r="AL34" s="169" t="e">
        <f>+AL33/AL32</f>
        <v>#DIV/0!</v>
      </c>
      <c r="AM34" s="169" t="e">
        <f aca="true" t="shared" si="63" ref="AM34:AR34">+AM33/AM32</f>
        <v>#DIV/0!</v>
      </c>
      <c r="AN34" s="169" t="e">
        <f t="shared" si="63"/>
        <v>#DIV/0!</v>
      </c>
      <c r="AO34" s="169" t="e">
        <f t="shared" si="63"/>
        <v>#DIV/0!</v>
      </c>
      <c r="AP34" s="169" t="e">
        <f t="shared" si="63"/>
        <v>#DIV/0!</v>
      </c>
      <c r="AQ34" s="169" t="e">
        <f t="shared" si="63"/>
        <v>#DIV/0!</v>
      </c>
      <c r="AR34" s="169" t="e">
        <f t="shared" si="63"/>
        <v>#DIV/0!</v>
      </c>
      <c r="AT34" s="99" t="s">
        <v>2</v>
      </c>
      <c r="AU34" s="100" t="e">
        <f>+AU33/AU32</f>
        <v>#DIV/0!</v>
      </c>
      <c r="AV34" s="100" t="e">
        <f aca="true" t="shared" si="64" ref="AV34:BA34">+AV33/AV32</f>
        <v>#DIV/0!</v>
      </c>
      <c r="AW34" s="100" t="e">
        <f t="shared" si="64"/>
        <v>#DIV/0!</v>
      </c>
      <c r="AX34" s="100" t="e">
        <f t="shared" si="64"/>
        <v>#DIV/0!</v>
      </c>
      <c r="AY34" s="100" t="e">
        <f t="shared" si="64"/>
        <v>#DIV/0!</v>
      </c>
      <c r="AZ34" s="100" t="e">
        <f t="shared" si="64"/>
        <v>#DIV/0!</v>
      </c>
      <c r="BA34" s="100" t="e">
        <f t="shared" si="64"/>
        <v>#DIV/0!</v>
      </c>
    </row>
    <row r="35" spans="1:53" s="98" customFormat="1" ht="15" customHeight="1">
      <c r="A35" s="99" t="s">
        <v>27</v>
      </c>
      <c r="B35" s="80">
        <f>K35+T35+AL35+AU35</f>
        <v>53.7</v>
      </c>
      <c r="C35" s="80">
        <f>L35+U35+AM35+AV35</f>
        <v>4185</v>
      </c>
      <c r="D35" s="80">
        <f>M35+V35+AN35</f>
        <v>3775</v>
      </c>
      <c r="E35" s="80">
        <f aca="true" t="shared" si="65" ref="E35:H36">N35+W35+AO35+AX35</f>
        <v>303</v>
      </c>
      <c r="F35" s="80">
        <f t="shared" si="65"/>
        <v>878</v>
      </c>
      <c r="G35" s="80">
        <f t="shared" si="65"/>
        <v>476</v>
      </c>
      <c r="H35" s="80">
        <f t="shared" si="65"/>
        <v>2118</v>
      </c>
      <c r="I35" s="79"/>
      <c r="J35" s="99" t="s">
        <v>27</v>
      </c>
      <c r="K35" s="99"/>
      <c r="L35" s="100"/>
      <c r="M35" s="99">
        <f>SUM(N35:Q35)</f>
        <v>0</v>
      </c>
      <c r="N35" s="100"/>
      <c r="O35" s="100"/>
      <c r="P35" s="100"/>
      <c r="Q35" s="100"/>
      <c r="R35" s="79"/>
      <c r="S35" s="99" t="s">
        <v>27</v>
      </c>
      <c r="T35" s="101">
        <v>53.7</v>
      </c>
      <c r="U35" s="100">
        <v>4185</v>
      </c>
      <c r="V35" s="99">
        <f>SUM(W35:Z35)</f>
        <v>3775</v>
      </c>
      <c r="W35" s="100">
        <v>303</v>
      </c>
      <c r="X35" s="100">
        <v>878</v>
      </c>
      <c r="Y35" s="100">
        <v>476</v>
      </c>
      <c r="Z35" s="100">
        <v>2118</v>
      </c>
      <c r="AA35" s="79"/>
      <c r="AB35" s="99" t="s">
        <v>27</v>
      </c>
      <c r="AC35" s="100"/>
      <c r="AD35" s="100"/>
      <c r="AE35" s="99">
        <f>SUM(AF35:AI35)</f>
        <v>0</v>
      </c>
      <c r="AF35" s="100"/>
      <c r="AG35" s="100"/>
      <c r="AH35" s="100"/>
      <c r="AI35" s="100"/>
      <c r="AJ35" s="79"/>
      <c r="AK35" s="99" t="s">
        <v>27</v>
      </c>
      <c r="AL35" s="100">
        <v>0</v>
      </c>
      <c r="AM35" s="100">
        <v>0</v>
      </c>
      <c r="AN35" s="99">
        <f>SUM(AO35:AR35)</f>
        <v>0</v>
      </c>
      <c r="AO35" s="100">
        <v>0</v>
      </c>
      <c r="AP35" s="100">
        <v>0</v>
      </c>
      <c r="AQ35" s="100">
        <v>0</v>
      </c>
      <c r="AR35" s="100">
        <v>0</v>
      </c>
      <c r="AS35" s="79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98" customFormat="1" ht="15" customHeight="1">
      <c r="A36" s="99" t="s">
        <v>36</v>
      </c>
      <c r="B36" s="80">
        <f>K36+T36+AL36+AU36</f>
        <v>0</v>
      </c>
      <c r="C36" s="80">
        <f>L36+U36+AM36+AV36</f>
        <v>0</v>
      </c>
      <c r="D36" s="80">
        <f>M36+V36+AN36</f>
        <v>0</v>
      </c>
      <c r="E36" s="80">
        <f t="shared" si="65"/>
        <v>0</v>
      </c>
      <c r="F36" s="80">
        <f t="shared" si="65"/>
        <v>0</v>
      </c>
      <c r="G36" s="80">
        <f t="shared" si="65"/>
        <v>0</v>
      </c>
      <c r="H36" s="80">
        <f t="shared" si="65"/>
        <v>0</v>
      </c>
      <c r="I36" s="79"/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100"/>
      <c r="AS36" s="79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6" ref="C37:H37">C36/C35</f>
        <v>0</v>
      </c>
      <c r="D37" s="93">
        <f t="shared" si="66"/>
        <v>0</v>
      </c>
      <c r="E37" s="93">
        <f t="shared" si="66"/>
        <v>0</v>
      </c>
      <c r="F37" s="93">
        <f t="shared" si="66"/>
        <v>0</v>
      </c>
      <c r="G37" s="93">
        <f t="shared" si="66"/>
        <v>0</v>
      </c>
      <c r="H37" s="93">
        <f t="shared" si="66"/>
        <v>0</v>
      </c>
      <c r="J37" s="99" t="s">
        <v>2</v>
      </c>
      <c r="K37" s="169" t="e">
        <f>+K36/K35</f>
        <v>#DIV/0!</v>
      </c>
      <c r="L37" s="169" t="e">
        <f aca="true" t="shared" si="67" ref="L37:Q37">+L36/L35</f>
        <v>#DIV/0!</v>
      </c>
      <c r="M37" s="169" t="e">
        <f t="shared" si="67"/>
        <v>#DIV/0!</v>
      </c>
      <c r="N37" s="169" t="e">
        <f t="shared" si="67"/>
        <v>#DIV/0!</v>
      </c>
      <c r="O37" s="169" t="e">
        <f t="shared" si="67"/>
        <v>#DIV/0!</v>
      </c>
      <c r="P37" s="169" t="e">
        <f t="shared" si="67"/>
        <v>#DIV/0!</v>
      </c>
      <c r="Q37" s="169" t="e">
        <f t="shared" si="67"/>
        <v>#DIV/0!</v>
      </c>
      <c r="S37" s="99" t="s">
        <v>2</v>
      </c>
      <c r="T37" s="169">
        <f>+T36/T35</f>
        <v>0</v>
      </c>
      <c r="U37" s="169">
        <f aca="true" t="shared" si="68" ref="U37:Z37">+U36/U35</f>
        <v>0</v>
      </c>
      <c r="V37" s="169">
        <f t="shared" si="68"/>
        <v>0</v>
      </c>
      <c r="W37" s="169">
        <f t="shared" si="68"/>
        <v>0</v>
      </c>
      <c r="X37" s="169">
        <f t="shared" si="68"/>
        <v>0</v>
      </c>
      <c r="Y37" s="169">
        <f t="shared" si="68"/>
        <v>0</v>
      </c>
      <c r="Z37" s="169">
        <f t="shared" si="68"/>
        <v>0</v>
      </c>
      <c r="AB37" s="99" t="s">
        <v>2</v>
      </c>
      <c r="AC37" s="169" t="e">
        <f>+AC36/AC35</f>
        <v>#DIV/0!</v>
      </c>
      <c r="AD37" s="169" t="e">
        <f aca="true" t="shared" si="69" ref="AD37:AI37">+AD36/AD35</f>
        <v>#DIV/0!</v>
      </c>
      <c r="AE37" s="169" t="e">
        <f t="shared" si="69"/>
        <v>#DIV/0!</v>
      </c>
      <c r="AF37" s="169" t="e">
        <f t="shared" si="69"/>
        <v>#DIV/0!</v>
      </c>
      <c r="AG37" s="169" t="e">
        <f t="shared" si="69"/>
        <v>#DIV/0!</v>
      </c>
      <c r="AH37" s="169" t="e">
        <f t="shared" si="69"/>
        <v>#DIV/0!</v>
      </c>
      <c r="AI37" s="169" t="e">
        <f t="shared" si="69"/>
        <v>#DIV/0!</v>
      </c>
      <c r="AK37" s="99" t="s">
        <v>2</v>
      </c>
      <c r="AL37" s="169" t="e">
        <f aca="true" t="shared" si="70" ref="AL37:AQ37">+AL36/AL35</f>
        <v>#DIV/0!</v>
      </c>
      <c r="AM37" s="169" t="e">
        <f t="shared" si="70"/>
        <v>#DIV/0!</v>
      </c>
      <c r="AN37" s="169" t="e">
        <f t="shared" si="70"/>
        <v>#DIV/0!</v>
      </c>
      <c r="AO37" s="169" t="e">
        <f t="shared" si="70"/>
        <v>#DIV/0!</v>
      </c>
      <c r="AP37" s="169" t="e">
        <f t="shared" si="70"/>
        <v>#DIV/0!</v>
      </c>
      <c r="AQ37" s="169" t="e">
        <f t="shared" si="70"/>
        <v>#DIV/0!</v>
      </c>
      <c r="AR37" s="93" t="e">
        <f>AR36/AR35</f>
        <v>#DIV/0!</v>
      </c>
      <c r="AT37" s="99" t="s">
        <v>2</v>
      </c>
      <c r="AU37" s="100" t="e">
        <f>+AU36/AU35</f>
        <v>#DIV/0!</v>
      </c>
      <c r="AV37" s="100" t="e">
        <f aca="true" t="shared" si="71" ref="AV37:BA37">+AV36/AV35</f>
        <v>#DIV/0!</v>
      </c>
      <c r="AW37" s="100" t="e">
        <f t="shared" si="71"/>
        <v>#DIV/0!</v>
      </c>
      <c r="AX37" s="100" t="e">
        <f t="shared" si="71"/>
        <v>#DIV/0!</v>
      </c>
      <c r="AY37" s="100" t="e">
        <f t="shared" si="71"/>
        <v>#DIV/0!</v>
      </c>
      <c r="AZ37" s="100" t="e">
        <f t="shared" si="71"/>
        <v>#DIV/0!</v>
      </c>
      <c r="BA37" s="100" t="e">
        <f t="shared" si="71"/>
        <v>#DIV/0!</v>
      </c>
    </row>
    <row r="38" spans="1:53" s="98" customFormat="1" ht="15" customHeight="1">
      <c r="A38" s="99" t="s">
        <v>28</v>
      </c>
      <c r="B38" s="80">
        <f>K38+T38+AL38+AU38</f>
        <v>328.69999999999993</v>
      </c>
      <c r="C38" s="80">
        <f>L38+U38+AM38+AV38</f>
        <v>17435</v>
      </c>
      <c r="D38" s="80">
        <f>M38+V38+AN38</f>
        <v>13535</v>
      </c>
      <c r="E38" s="80">
        <f aca="true" t="shared" si="72" ref="E38:H39">N38+W38+AO38+AX38</f>
        <v>1284</v>
      </c>
      <c r="F38" s="80">
        <f t="shared" si="72"/>
        <v>4141</v>
      </c>
      <c r="G38" s="80">
        <f t="shared" si="72"/>
        <v>625</v>
      </c>
      <c r="H38" s="80">
        <f t="shared" si="72"/>
        <v>7485</v>
      </c>
      <c r="I38" s="79"/>
      <c r="J38" s="99" t="s">
        <v>28</v>
      </c>
      <c r="K38" s="101">
        <v>245.2</v>
      </c>
      <c r="L38" s="100">
        <v>6775</v>
      </c>
      <c r="M38" s="99">
        <f>SUM(N38:Q38)</f>
        <v>5165</v>
      </c>
      <c r="N38" s="100">
        <v>326</v>
      </c>
      <c r="O38" s="100">
        <v>1418</v>
      </c>
      <c r="P38" s="100">
        <v>341</v>
      </c>
      <c r="Q38" s="100">
        <v>3080</v>
      </c>
      <c r="R38" s="79"/>
      <c r="S38" s="99" t="s">
        <v>28</v>
      </c>
      <c r="T38" s="101">
        <v>83.1</v>
      </c>
      <c r="U38" s="100">
        <v>10645</v>
      </c>
      <c r="V38" s="99">
        <f>SUM(W38:Z38)</f>
        <v>8356</v>
      </c>
      <c r="W38" s="100">
        <v>957</v>
      </c>
      <c r="X38" s="100">
        <v>2721</v>
      </c>
      <c r="Y38" s="100">
        <v>283</v>
      </c>
      <c r="Z38" s="100">
        <v>4395</v>
      </c>
      <c r="AA38" s="79"/>
      <c r="AB38" s="99" t="s">
        <v>28</v>
      </c>
      <c r="AC38" s="99">
        <v>15.8</v>
      </c>
      <c r="AD38" s="100">
        <v>1675</v>
      </c>
      <c r="AE38" s="99">
        <f>SUM(AF38:AI38)</f>
        <v>1374</v>
      </c>
      <c r="AF38" s="100">
        <v>242</v>
      </c>
      <c r="AG38" s="100">
        <v>453</v>
      </c>
      <c r="AH38" s="100">
        <v>85</v>
      </c>
      <c r="AI38" s="100">
        <v>594</v>
      </c>
      <c r="AJ38" s="79"/>
      <c r="AK38" s="99" t="s">
        <v>28</v>
      </c>
      <c r="AL38" s="99">
        <v>0.4</v>
      </c>
      <c r="AM38" s="100">
        <v>15</v>
      </c>
      <c r="AN38" s="99">
        <f>SUM(AO38:AR38)</f>
        <v>14</v>
      </c>
      <c r="AO38" s="100">
        <v>1</v>
      </c>
      <c r="AP38" s="100">
        <v>2</v>
      </c>
      <c r="AQ38" s="100">
        <v>1</v>
      </c>
      <c r="AR38" s="100">
        <v>10</v>
      </c>
      <c r="AS38" s="79"/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98" customFormat="1" ht="15" customHeight="1">
      <c r="A39" s="99" t="s">
        <v>37</v>
      </c>
      <c r="B39" s="80">
        <f>K39+T39+AL39+AU39</f>
        <v>0</v>
      </c>
      <c r="C39" s="80">
        <f>L39+U39+AM39+AV39</f>
        <v>0</v>
      </c>
      <c r="D39" s="80">
        <f>M39+V39+AN39</f>
        <v>0</v>
      </c>
      <c r="E39" s="80">
        <f t="shared" si="72"/>
        <v>0</v>
      </c>
      <c r="F39" s="80">
        <f t="shared" si="72"/>
        <v>0</v>
      </c>
      <c r="G39" s="80">
        <f t="shared" si="72"/>
        <v>0</v>
      </c>
      <c r="H39" s="80">
        <f t="shared" si="72"/>
        <v>0</v>
      </c>
      <c r="I39" s="79"/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S39" s="79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73" ref="C40:H40">C39/C38</f>
        <v>0</v>
      </c>
      <c r="D40" s="93">
        <f t="shared" si="73"/>
        <v>0</v>
      </c>
      <c r="E40" s="93">
        <f t="shared" si="73"/>
        <v>0</v>
      </c>
      <c r="F40" s="93">
        <f t="shared" si="73"/>
        <v>0</v>
      </c>
      <c r="G40" s="93">
        <f t="shared" si="73"/>
        <v>0</v>
      </c>
      <c r="H40" s="93">
        <f t="shared" si="73"/>
        <v>0</v>
      </c>
      <c r="J40" s="99" t="s">
        <v>2</v>
      </c>
      <c r="K40" s="169">
        <f>+K39/K38</f>
        <v>0</v>
      </c>
      <c r="L40" s="169">
        <f aca="true" t="shared" si="74" ref="L40:Q40">+L39/L38</f>
        <v>0</v>
      </c>
      <c r="M40" s="169">
        <f t="shared" si="74"/>
        <v>0</v>
      </c>
      <c r="N40" s="169">
        <f t="shared" si="74"/>
        <v>0</v>
      </c>
      <c r="O40" s="169">
        <f t="shared" si="74"/>
        <v>0</v>
      </c>
      <c r="P40" s="169">
        <f t="shared" si="74"/>
        <v>0</v>
      </c>
      <c r="Q40" s="169">
        <f t="shared" si="74"/>
        <v>0</v>
      </c>
      <c r="S40" s="99" t="s">
        <v>2</v>
      </c>
      <c r="T40" s="169">
        <f>+T39/T38</f>
        <v>0</v>
      </c>
      <c r="U40" s="169">
        <f aca="true" t="shared" si="75" ref="U40:Z40">+U39/U38</f>
        <v>0</v>
      </c>
      <c r="V40" s="169">
        <f t="shared" si="75"/>
        <v>0</v>
      </c>
      <c r="W40" s="169">
        <f t="shared" si="75"/>
        <v>0</v>
      </c>
      <c r="X40" s="169">
        <f t="shared" si="75"/>
        <v>0</v>
      </c>
      <c r="Y40" s="169">
        <f t="shared" si="75"/>
        <v>0</v>
      </c>
      <c r="Z40" s="169">
        <f t="shared" si="75"/>
        <v>0</v>
      </c>
      <c r="AB40" s="99" t="s">
        <v>2</v>
      </c>
      <c r="AC40" s="169">
        <f>+AC39/AC38</f>
        <v>0</v>
      </c>
      <c r="AD40" s="169">
        <f aca="true" t="shared" si="76" ref="AD40:AI40">+AD39/AD38</f>
        <v>0</v>
      </c>
      <c r="AE40" s="169">
        <f t="shared" si="76"/>
        <v>0</v>
      </c>
      <c r="AF40" s="169">
        <f t="shared" si="76"/>
        <v>0</v>
      </c>
      <c r="AG40" s="169">
        <f t="shared" si="76"/>
        <v>0</v>
      </c>
      <c r="AH40" s="169">
        <f t="shared" si="76"/>
        <v>0</v>
      </c>
      <c r="AI40" s="169">
        <f t="shared" si="76"/>
        <v>0</v>
      </c>
      <c r="AK40" s="99" t="s">
        <v>2</v>
      </c>
      <c r="AL40" s="169">
        <f>+AL39/AL38</f>
        <v>0</v>
      </c>
      <c r="AM40" s="169">
        <f aca="true" t="shared" si="77" ref="AM40:AR40">+AM39/AM38</f>
        <v>0</v>
      </c>
      <c r="AN40" s="169">
        <f t="shared" si="77"/>
        <v>0</v>
      </c>
      <c r="AO40" s="169">
        <f t="shared" si="77"/>
        <v>0</v>
      </c>
      <c r="AP40" s="169">
        <f t="shared" si="77"/>
        <v>0</v>
      </c>
      <c r="AQ40" s="169">
        <f t="shared" si="77"/>
        <v>0</v>
      </c>
      <c r="AR40" s="169">
        <f t="shared" si="77"/>
        <v>0</v>
      </c>
      <c r="AT40" s="99" t="s">
        <v>2</v>
      </c>
      <c r="AU40" s="100" t="e">
        <f>+AU39/AU38</f>
        <v>#DIV/0!</v>
      </c>
      <c r="AV40" s="100" t="e">
        <f aca="true" t="shared" si="78" ref="AV40:BA40">+AV39/AV38</f>
        <v>#DIV/0!</v>
      </c>
      <c r="AW40" s="100" t="e">
        <f t="shared" si="78"/>
        <v>#DIV/0!</v>
      </c>
      <c r="AX40" s="100" t="e">
        <f t="shared" si="78"/>
        <v>#DIV/0!</v>
      </c>
      <c r="AY40" s="100" t="e">
        <f t="shared" si="78"/>
        <v>#DIV/0!</v>
      </c>
      <c r="AZ40" s="100" t="e">
        <f t="shared" si="78"/>
        <v>#DIV/0!</v>
      </c>
      <c r="BA40" s="100" t="e">
        <f t="shared" si="78"/>
        <v>#DIV/0!</v>
      </c>
    </row>
    <row r="41" spans="1:53" s="98" customFormat="1" ht="15" customHeight="1">
      <c r="A41" s="104"/>
      <c r="B41" s="104"/>
      <c r="C41" s="104"/>
      <c r="D41" s="104"/>
      <c r="E41" s="104"/>
      <c r="F41" s="104"/>
      <c r="G41" s="104"/>
      <c r="H41" s="104"/>
      <c r="I41" s="79"/>
      <c r="M41" s="79"/>
      <c r="R41" s="79"/>
      <c r="V41" s="79"/>
      <c r="AA41" s="79"/>
      <c r="AE41" s="79"/>
      <c r="AJ41" s="79"/>
      <c r="AN41" s="79"/>
      <c r="AS41" s="79"/>
      <c r="AT41"/>
      <c r="AU41"/>
      <c r="AV41"/>
      <c r="AW41"/>
      <c r="AX41"/>
      <c r="AY41"/>
      <c r="AZ41"/>
      <c r="BA41"/>
    </row>
    <row r="42" spans="46:53" s="79" customFormat="1" ht="15" customHeight="1">
      <c r="AT42"/>
      <c r="AU42"/>
      <c r="AV42"/>
      <c r="AW42"/>
      <c r="AX42"/>
      <c r="AY42"/>
      <c r="AZ42"/>
      <c r="BA42"/>
    </row>
    <row r="43" spans="5:53" s="79" customFormat="1" ht="15" customHeight="1">
      <c r="E43" s="75" t="s">
        <v>83</v>
      </c>
      <c r="F43" s="138"/>
      <c r="G43" s="138"/>
      <c r="N43" s="138"/>
      <c r="O43" s="138"/>
      <c r="P43" s="138"/>
      <c r="W43" s="138"/>
      <c r="X43" s="138"/>
      <c r="Y43" s="138"/>
      <c r="AF43" s="138"/>
      <c r="AG43" s="138"/>
      <c r="AH43" s="138"/>
      <c r="AP43" s="138"/>
      <c r="AQ43" s="138"/>
      <c r="AR43" s="138"/>
      <c r="AT43"/>
      <c r="AU43"/>
      <c r="AV43"/>
      <c r="AW43"/>
      <c r="AX43"/>
      <c r="AY43"/>
      <c r="AZ43"/>
      <c r="BA43"/>
    </row>
    <row r="44" spans="5:53" s="79" customFormat="1" ht="15" customHeight="1">
      <c r="E44" s="75" t="s">
        <v>93</v>
      </c>
      <c r="F44" s="138"/>
      <c r="G44" s="138"/>
      <c r="N44" s="138"/>
      <c r="O44" s="138"/>
      <c r="P44" s="138"/>
      <c r="W44" s="138"/>
      <c r="X44" s="138"/>
      <c r="Y44" s="138"/>
      <c r="AF44" s="138"/>
      <c r="AG44" s="138"/>
      <c r="AH44" s="138"/>
      <c r="AP44" s="138"/>
      <c r="AQ44" s="138"/>
      <c r="AR44" s="138"/>
      <c r="AT44"/>
      <c r="AU44"/>
      <c r="AV44"/>
      <c r="AW44"/>
      <c r="AX44"/>
      <c r="AY44"/>
      <c r="AZ44"/>
      <c r="BA44"/>
    </row>
    <row r="45" spans="5:53" s="79" customFormat="1" ht="24" customHeight="1">
      <c r="E45" s="75" t="s">
        <v>80</v>
      </c>
      <c r="F45" s="138"/>
      <c r="G45" s="138"/>
      <c r="N45" s="138"/>
      <c r="O45" s="138"/>
      <c r="P45" s="138"/>
      <c r="W45" s="138"/>
      <c r="X45" s="138"/>
      <c r="Y45" s="138"/>
      <c r="AF45" s="138"/>
      <c r="AG45" s="138"/>
      <c r="AH45" s="138"/>
      <c r="AP45" s="138"/>
      <c r="AQ45" s="138"/>
      <c r="AR45" s="138"/>
      <c r="AT45"/>
      <c r="AU45"/>
      <c r="AV45"/>
      <c r="AW45"/>
      <c r="AX45"/>
      <c r="AY45"/>
      <c r="AZ45"/>
      <c r="BA45"/>
    </row>
    <row r="46" spans="5:53" s="79" customFormat="1" ht="15" customHeight="1">
      <c r="E46" s="138"/>
      <c r="F46" s="138"/>
      <c r="G46" s="138"/>
      <c r="N46" s="138"/>
      <c r="O46" s="138"/>
      <c r="P46" s="138"/>
      <c r="W46" s="138"/>
      <c r="X46" s="138"/>
      <c r="Y46" s="138"/>
      <c r="AF46" s="138"/>
      <c r="AG46" s="138"/>
      <c r="AH46" s="138"/>
      <c r="AP46" s="138"/>
      <c r="AQ46" s="138"/>
      <c r="AR46" s="138"/>
      <c r="AT46"/>
      <c r="AU46"/>
      <c r="AV46"/>
      <c r="AW46"/>
      <c r="AX46"/>
      <c r="AY46"/>
      <c r="AZ46"/>
      <c r="BA46"/>
    </row>
    <row r="47" spans="1:53" s="98" customFormat="1" ht="15" customHeight="1">
      <c r="A47" s="104"/>
      <c r="B47" s="104"/>
      <c r="C47" s="104"/>
      <c r="D47" s="104"/>
      <c r="E47" s="104"/>
      <c r="F47" s="104"/>
      <c r="G47" s="104"/>
      <c r="H47" s="104"/>
      <c r="I47" s="79"/>
      <c r="M47" s="79"/>
      <c r="R47" s="79"/>
      <c r="V47" s="79"/>
      <c r="AA47" s="79"/>
      <c r="AE47" s="79"/>
      <c r="AJ47" s="79"/>
      <c r="AN47" s="79"/>
      <c r="AS47" s="79"/>
      <c r="AT47"/>
      <c r="AU47"/>
      <c r="AV47"/>
      <c r="AW47"/>
      <c r="AX47"/>
      <c r="AY47"/>
      <c r="AZ47"/>
      <c r="BA47"/>
    </row>
    <row r="48" spans="1:53" s="98" customFormat="1" ht="15" customHeight="1">
      <c r="A48" s="104"/>
      <c r="B48" s="104"/>
      <c r="C48" s="104"/>
      <c r="D48" s="104"/>
      <c r="E48" s="104"/>
      <c r="F48" s="104"/>
      <c r="G48" s="104"/>
      <c r="H48" s="104"/>
      <c r="I48" s="79"/>
      <c r="M48" s="79"/>
      <c r="R48" s="79"/>
      <c r="V48" s="79"/>
      <c r="AA48" s="79"/>
      <c r="AE48" s="79"/>
      <c r="AJ48" s="79"/>
      <c r="AN48" s="79"/>
      <c r="AS48" s="79"/>
      <c r="AT48"/>
      <c r="AU48"/>
      <c r="AV48"/>
      <c r="AW48"/>
      <c r="AX48"/>
      <c r="AY48"/>
      <c r="AZ48"/>
      <c r="BA48"/>
    </row>
    <row r="49" spans="1:8" ht="15" customHeight="1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sheetProtection/>
  <mergeCells count="6">
    <mergeCell ref="E2:H2"/>
    <mergeCell ref="E3:H3"/>
    <mergeCell ref="A4:H4"/>
    <mergeCell ref="AT8:BA8"/>
    <mergeCell ref="AT12:BA12"/>
    <mergeCell ref="AT19:BA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2.140625" style="0" customWidth="1"/>
    <col min="2" max="2" width="10.00390625" style="0" customWidth="1"/>
    <col min="3" max="8" width="8.7109375" style="0" customWidth="1"/>
    <col min="9" max="9" width="6.57421875" style="20" customWidth="1"/>
    <col min="10" max="10" width="24.421875" style="0" customWidth="1"/>
    <col min="11" max="11" width="8.140625" style="0" customWidth="1"/>
    <col min="12" max="17" width="8.7109375" style="0" customWidth="1"/>
    <col min="18" max="18" width="6.28125" style="20" customWidth="1"/>
    <col min="19" max="19" width="24.7109375" style="0" customWidth="1"/>
    <col min="20" max="20" width="7.28125" style="0" customWidth="1"/>
    <col min="21" max="26" width="8.7109375" style="0" customWidth="1"/>
    <col min="27" max="27" width="9.140625" style="20" customWidth="1"/>
    <col min="28" max="28" width="21.00390625" style="0" customWidth="1"/>
    <col min="29" max="29" width="7.421875" style="0" customWidth="1"/>
    <col min="30" max="35" width="8.7109375" style="0" customWidth="1"/>
    <col min="36" max="36" width="9.140625" style="20" customWidth="1"/>
    <col min="37" max="37" width="19.28125" style="0" customWidth="1"/>
    <col min="39" max="44" width="8.7109375" style="0" customWidth="1"/>
    <col min="46" max="46" width="18.421875" style="0" customWidth="1"/>
  </cols>
  <sheetData>
    <row r="1" s="9" customFormat="1" ht="33.75" customHeight="1">
      <c r="H1" s="10" t="s">
        <v>15</v>
      </c>
    </row>
    <row r="2" spans="5:8" s="8" customFormat="1" ht="18.75" customHeight="1">
      <c r="E2" s="213" t="s">
        <v>78</v>
      </c>
      <c r="F2" s="213"/>
      <c r="G2" s="213"/>
      <c r="H2" s="213"/>
    </row>
    <row r="3" spans="2:8" s="8" customFormat="1" ht="57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46.5" customHeight="1">
      <c r="A4" s="205" t="s">
        <v>108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M4" s="11"/>
      <c r="N4" s="11"/>
      <c r="O4" s="11"/>
      <c r="P4" s="11"/>
      <c r="Q4" s="11"/>
    </row>
    <row r="5" spans="1:17" s="9" customFormat="1" ht="5.25" customHeight="1">
      <c r="A5" s="205"/>
      <c r="B5" s="205"/>
      <c r="C5" s="205"/>
      <c r="D5" s="205"/>
      <c r="E5" s="205"/>
      <c r="F5" s="205"/>
      <c r="G5" s="205"/>
      <c r="H5" s="205"/>
      <c r="J5" s="12"/>
      <c r="K5" s="11"/>
      <c r="L5" s="11"/>
      <c r="M5" s="11"/>
      <c r="N5" s="11"/>
      <c r="O5" s="11"/>
      <c r="P5" s="11"/>
      <c r="Q5" s="11"/>
    </row>
    <row r="6" spans="1:51" ht="21.75" customHeight="1">
      <c r="A6" s="5" t="s">
        <v>19</v>
      </c>
      <c r="B6" s="2"/>
      <c r="C6" s="2"/>
      <c r="D6" s="2"/>
      <c r="F6" s="3"/>
      <c r="G6" s="2"/>
      <c r="H6" s="2"/>
      <c r="J6" s="7" t="s">
        <v>17</v>
      </c>
      <c r="O6" s="7"/>
      <c r="P6" s="6"/>
      <c r="S6" s="5" t="s">
        <v>18</v>
      </c>
      <c r="X6" s="5"/>
      <c r="Y6" s="5"/>
      <c r="AB6" s="15" t="s">
        <v>20</v>
      </c>
      <c r="AC6" s="15"/>
      <c r="AD6" s="15"/>
      <c r="AE6" s="15"/>
      <c r="AF6" s="15"/>
      <c r="AG6" s="15"/>
      <c r="AH6" s="15"/>
      <c r="AK6" s="7" t="s">
        <v>21</v>
      </c>
      <c r="AP6" s="7"/>
      <c r="AT6" s="7" t="s">
        <v>105</v>
      </c>
      <c r="AY6" s="7"/>
    </row>
    <row r="7" spans="1:53" s="73" customFormat="1" ht="15.75" customHeight="1">
      <c r="A7" s="71" t="s">
        <v>0</v>
      </c>
      <c r="B7" s="71" t="s">
        <v>7</v>
      </c>
      <c r="C7" s="71" t="s">
        <v>69</v>
      </c>
      <c r="D7" s="71" t="s">
        <v>70</v>
      </c>
      <c r="E7" s="71" t="s">
        <v>9</v>
      </c>
      <c r="F7" s="71" t="s">
        <v>10</v>
      </c>
      <c r="G7" s="71" t="s">
        <v>11</v>
      </c>
      <c r="H7" s="71" t="s">
        <v>12</v>
      </c>
      <c r="I7" s="72"/>
      <c r="J7" s="71" t="s">
        <v>0</v>
      </c>
      <c r="K7" s="71" t="s">
        <v>7</v>
      </c>
      <c r="L7" s="71" t="s">
        <v>69</v>
      </c>
      <c r="M7" s="71" t="s">
        <v>70</v>
      </c>
      <c r="N7" s="71" t="s">
        <v>9</v>
      </c>
      <c r="O7" s="71" t="s">
        <v>10</v>
      </c>
      <c r="P7" s="71" t="s">
        <v>11</v>
      </c>
      <c r="Q7" s="71" t="s">
        <v>12</v>
      </c>
      <c r="R7" s="72"/>
      <c r="S7" s="71" t="s">
        <v>0</v>
      </c>
      <c r="T7" s="71" t="s">
        <v>7</v>
      </c>
      <c r="U7" s="71" t="s">
        <v>69</v>
      </c>
      <c r="V7" s="71" t="s">
        <v>70</v>
      </c>
      <c r="W7" s="71" t="s">
        <v>9</v>
      </c>
      <c r="X7" s="71" t="s">
        <v>10</v>
      </c>
      <c r="Y7" s="71" t="s">
        <v>11</v>
      </c>
      <c r="Z7" s="71" t="s">
        <v>12</v>
      </c>
      <c r="AA7" s="72"/>
      <c r="AB7" s="71" t="s">
        <v>0</v>
      </c>
      <c r="AC7" s="71" t="s">
        <v>7</v>
      </c>
      <c r="AD7" s="71" t="s">
        <v>69</v>
      </c>
      <c r="AE7" s="71" t="s">
        <v>70</v>
      </c>
      <c r="AF7" s="71" t="s">
        <v>9</v>
      </c>
      <c r="AG7" s="71" t="s">
        <v>10</v>
      </c>
      <c r="AH7" s="71" t="s">
        <v>11</v>
      </c>
      <c r="AI7" s="71" t="s">
        <v>12</v>
      </c>
      <c r="AJ7" s="72"/>
      <c r="AK7" s="71" t="s">
        <v>0</v>
      </c>
      <c r="AL7" s="71" t="s">
        <v>7</v>
      </c>
      <c r="AM7" s="71" t="s">
        <v>69</v>
      </c>
      <c r="AN7" s="71" t="s">
        <v>70</v>
      </c>
      <c r="AO7" s="71" t="s">
        <v>9</v>
      </c>
      <c r="AP7" s="71" t="s">
        <v>10</v>
      </c>
      <c r="AQ7" s="71" t="s">
        <v>11</v>
      </c>
      <c r="AR7" s="71" t="s">
        <v>12</v>
      </c>
      <c r="AT7" s="181" t="s">
        <v>0</v>
      </c>
      <c r="AU7" s="182" t="s">
        <v>7</v>
      </c>
      <c r="AV7" s="181" t="s">
        <v>8</v>
      </c>
      <c r="AW7" s="181" t="s">
        <v>106</v>
      </c>
      <c r="AX7" s="181" t="s">
        <v>9</v>
      </c>
      <c r="AY7" s="181" t="s">
        <v>10</v>
      </c>
      <c r="AZ7" s="181" t="s">
        <v>11</v>
      </c>
      <c r="BA7" s="181" t="s">
        <v>12</v>
      </c>
    </row>
    <row r="8" spans="1:53" s="73" customFormat="1" ht="15.75" customHeight="1">
      <c r="A8" s="74"/>
      <c r="B8" s="74" t="s">
        <v>13</v>
      </c>
      <c r="C8" s="74" t="s">
        <v>67</v>
      </c>
      <c r="D8" s="74" t="s">
        <v>68</v>
      </c>
      <c r="E8" s="74" t="s">
        <v>68</v>
      </c>
      <c r="F8" s="74" t="s">
        <v>68</v>
      </c>
      <c r="G8" s="74" t="s">
        <v>68</v>
      </c>
      <c r="H8" s="74" t="s">
        <v>68</v>
      </c>
      <c r="I8" s="72"/>
      <c r="J8" s="74"/>
      <c r="K8" s="74" t="s">
        <v>13</v>
      </c>
      <c r="L8" s="74" t="s">
        <v>67</v>
      </c>
      <c r="M8" s="74" t="s">
        <v>68</v>
      </c>
      <c r="N8" s="74" t="s">
        <v>68</v>
      </c>
      <c r="O8" s="74" t="s">
        <v>68</v>
      </c>
      <c r="P8" s="74" t="s">
        <v>68</v>
      </c>
      <c r="Q8" s="74" t="s">
        <v>68</v>
      </c>
      <c r="R8" s="72"/>
      <c r="S8" s="74"/>
      <c r="T8" s="74" t="s">
        <v>13</v>
      </c>
      <c r="U8" s="74" t="s">
        <v>67</v>
      </c>
      <c r="V8" s="74" t="s">
        <v>68</v>
      </c>
      <c r="W8" s="74" t="s">
        <v>68</v>
      </c>
      <c r="X8" s="74" t="s">
        <v>68</v>
      </c>
      <c r="Y8" s="74" t="s">
        <v>68</v>
      </c>
      <c r="Z8" s="74" t="s">
        <v>68</v>
      </c>
      <c r="AA8" s="72"/>
      <c r="AB8" s="74"/>
      <c r="AC8" s="74" t="s">
        <v>13</v>
      </c>
      <c r="AD8" s="74" t="s">
        <v>67</v>
      </c>
      <c r="AE8" s="74" t="s">
        <v>68</v>
      </c>
      <c r="AF8" s="74" t="s">
        <v>68</v>
      </c>
      <c r="AG8" s="74" t="s">
        <v>68</v>
      </c>
      <c r="AH8" s="74" t="s">
        <v>68</v>
      </c>
      <c r="AI8" s="74" t="s">
        <v>68</v>
      </c>
      <c r="AJ8" s="72"/>
      <c r="AK8" s="74"/>
      <c r="AL8" s="74" t="s">
        <v>13</v>
      </c>
      <c r="AM8" s="74" t="s">
        <v>67</v>
      </c>
      <c r="AN8" s="74" t="s">
        <v>68</v>
      </c>
      <c r="AO8" s="74" t="s">
        <v>68</v>
      </c>
      <c r="AP8" s="74" t="s">
        <v>68</v>
      </c>
      <c r="AQ8" s="74" t="s">
        <v>68</v>
      </c>
      <c r="AR8" s="74" t="s">
        <v>68</v>
      </c>
      <c r="AT8" s="183"/>
      <c r="AU8" s="184" t="s">
        <v>13</v>
      </c>
      <c r="AV8" s="183" t="s">
        <v>14</v>
      </c>
      <c r="AW8" s="183" t="s">
        <v>107</v>
      </c>
      <c r="AX8" s="183" t="s">
        <v>14</v>
      </c>
      <c r="AY8" s="183" t="s">
        <v>14</v>
      </c>
      <c r="AZ8" s="183" t="s">
        <v>14</v>
      </c>
      <c r="BA8" s="183" t="s">
        <v>14</v>
      </c>
    </row>
    <row r="9" spans="1:53" s="6" customFormat="1" ht="15.75" customHeight="1">
      <c r="A9" s="206" t="s">
        <v>16</v>
      </c>
      <c r="B9" s="207"/>
      <c r="C9" s="207"/>
      <c r="D9" s="207"/>
      <c r="E9" s="207"/>
      <c r="F9" s="207"/>
      <c r="G9" s="207"/>
      <c r="H9" s="208"/>
      <c r="I9" s="5"/>
      <c r="J9" s="206" t="s">
        <v>16</v>
      </c>
      <c r="K9" s="207"/>
      <c r="L9" s="207"/>
      <c r="M9" s="207"/>
      <c r="N9" s="207"/>
      <c r="O9" s="207"/>
      <c r="P9" s="207"/>
      <c r="Q9" s="208"/>
      <c r="R9" s="5"/>
      <c r="S9" s="206" t="s">
        <v>16</v>
      </c>
      <c r="T9" s="207"/>
      <c r="U9" s="207"/>
      <c r="V9" s="207"/>
      <c r="W9" s="207"/>
      <c r="X9" s="207"/>
      <c r="Y9" s="207"/>
      <c r="Z9" s="208"/>
      <c r="AA9" s="5"/>
      <c r="AB9" s="206" t="s">
        <v>16</v>
      </c>
      <c r="AC9" s="207"/>
      <c r="AD9" s="207"/>
      <c r="AE9" s="207"/>
      <c r="AF9" s="207"/>
      <c r="AG9" s="207"/>
      <c r="AH9" s="207"/>
      <c r="AI9" s="208"/>
      <c r="AJ9" s="5"/>
      <c r="AK9" s="206" t="s">
        <v>16</v>
      </c>
      <c r="AL9" s="207"/>
      <c r="AM9" s="207"/>
      <c r="AN9" s="207"/>
      <c r="AO9" s="207"/>
      <c r="AP9" s="207"/>
      <c r="AQ9" s="207"/>
      <c r="AR9" s="208"/>
      <c r="AT9" s="196" t="s">
        <v>16</v>
      </c>
      <c r="AU9" s="197"/>
      <c r="AV9" s="197"/>
      <c r="AW9" s="197"/>
      <c r="AX9" s="197"/>
      <c r="AY9" s="197"/>
      <c r="AZ9" s="197"/>
      <c r="BA9" s="198"/>
    </row>
    <row r="10" spans="1:53" s="6" customFormat="1" ht="15.75" customHeight="1">
      <c r="A10" s="13" t="s">
        <v>22</v>
      </c>
      <c r="B10" s="13">
        <f>K10+T10+AL10</f>
        <v>16548.899999999998</v>
      </c>
      <c r="C10" s="13">
        <f aca="true" t="shared" si="0" ref="C10:H11">+L10+U10+AM10</f>
        <v>769060</v>
      </c>
      <c r="D10" s="13">
        <f t="shared" si="0"/>
        <v>643852</v>
      </c>
      <c r="E10" s="13">
        <f t="shared" si="0"/>
        <v>69161</v>
      </c>
      <c r="F10" s="13">
        <f t="shared" si="0"/>
        <v>131440</v>
      </c>
      <c r="G10" s="13">
        <f t="shared" si="0"/>
        <v>48812</v>
      </c>
      <c r="H10" s="13">
        <f t="shared" si="0"/>
        <v>394439</v>
      </c>
      <c r="I10" s="5"/>
      <c r="J10" s="13" t="s">
        <v>22</v>
      </c>
      <c r="K10" s="13">
        <f>K14+K21</f>
        <v>6962.5</v>
      </c>
      <c r="L10" s="13">
        <f aca="true" t="shared" si="1" ref="L10:Q11">L14+L21</f>
        <v>205648</v>
      </c>
      <c r="M10" s="13">
        <f t="shared" si="1"/>
        <v>167260</v>
      </c>
      <c r="N10" s="13">
        <f t="shared" si="1"/>
        <v>9597</v>
      </c>
      <c r="O10" s="13">
        <f t="shared" si="1"/>
        <v>47780</v>
      </c>
      <c r="P10" s="13">
        <f t="shared" si="1"/>
        <v>21475</v>
      </c>
      <c r="Q10" s="13">
        <f t="shared" si="1"/>
        <v>88408</v>
      </c>
      <c r="R10" s="5"/>
      <c r="S10" s="13" t="s">
        <v>22</v>
      </c>
      <c r="T10" s="13">
        <f>T14+T21</f>
        <v>8694.3</v>
      </c>
      <c r="U10" s="13">
        <f aca="true" t="shared" si="2" ref="U10:Z10">U14+U21</f>
        <v>527747</v>
      </c>
      <c r="V10" s="13">
        <f t="shared" si="2"/>
        <v>450479</v>
      </c>
      <c r="W10" s="13">
        <f t="shared" si="2"/>
        <v>58920</v>
      </c>
      <c r="X10" s="13">
        <f t="shared" si="2"/>
        <v>81687</v>
      </c>
      <c r="Y10" s="13">
        <f t="shared" si="2"/>
        <v>24657</v>
      </c>
      <c r="Z10" s="13">
        <f t="shared" si="2"/>
        <v>285215</v>
      </c>
      <c r="AA10" s="5"/>
      <c r="AB10" s="13" t="s">
        <v>22</v>
      </c>
      <c r="AC10" s="13">
        <f>AC14+AC21</f>
        <v>1809.8500000000004</v>
      </c>
      <c r="AD10" s="13">
        <f aca="true" t="shared" si="3" ref="AD10:AI10">AD14+AD21</f>
        <v>126204</v>
      </c>
      <c r="AE10" s="13">
        <f t="shared" si="3"/>
        <v>108532</v>
      </c>
      <c r="AF10" s="13">
        <f t="shared" si="3"/>
        <v>33436</v>
      </c>
      <c r="AG10" s="13">
        <f t="shared" si="3"/>
        <v>11625</v>
      </c>
      <c r="AH10" s="13">
        <f t="shared" si="3"/>
        <v>4449</v>
      </c>
      <c r="AI10" s="13">
        <f t="shared" si="3"/>
        <v>59022</v>
      </c>
      <c r="AJ10" s="5"/>
      <c r="AK10" s="13" t="s">
        <v>22</v>
      </c>
      <c r="AL10" s="33">
        <f>AL14+AL21</f>
        <v>892.0999999999999</v>
      </c>
      <c r="AM10" s="13">
        <f aca="true" t="shared" si="4" ref="AM10:AR10">AM14+AM21</f>
        <v>35665</v>
      </c>
      <c r="AN10" s="13">
        <f t="shared" si="4"/>
        <v>26113</v>
      </c>
      <c r="AO10" s="13">
        <f t="shared" si="4"/>
        <v>644</v>
      </c>
      <c r="AP10" s="13">
        <f t="shared" si="4"/>
        <v>1973</v>
      </c>
      <c r="AQ10" s="13">
        <f t="shared" si="4"/>
        <v>2680</v>
      </c>
      <c r="AR10" s="13">
        <f t="shared" si="4"/>
        <v>20816</v>
      </c>
      <c r="AT10" s="56" t="s">
        <v>29</v>
      </c>
      <c r="AU10" s="56" t="e">
        <f>AU14+AU21</f>
        <v>#REF!</v>
      </c>
      <c r="AV10" s="56" t="e">
        <f aca="true" t="shared" si="5" ref="AV10:BA11">AV14+AV21</f>
        <v>#REF!</v>
      </c>
      <c r="AW10" s="56" t="e">
        <f t="shared" si="5"/>
        <v>#REF!</v>
      </c>
      <c r="AX10" s="56" t="e">
        <f t="shared" si="5"/>
        <v>#REF!</v>
      </c>
      <c r="AY10" s="56" t="e">
        <f t="shared" si="5"/>
        <v>#REF!</v>
      </c>
      <c r="AZ10" s="56" t="e">
        <f t="shared" si="5"/>
        <v>#REF!</v>
      </c>
      <c r="BA10" s="56" t="e">
        <f t="shared" si="5"/>
        <v>#REF!</v>
      </c>
    </row>
    <row r="11" spans="1:53" s="6" customFormat="1" ht="15.75" customHeight="1">
      <c r="A11" s="28" t="s">
        <v>30</v>
      </c>
      <c r="B11" s="13">
        <f>+K11+T11+AL11</f>
        <v>1251.2</v>
      </c>
      <c r="C11" s="13">
        <f t="shared" si="0"/>
        <v>41560</v>
      </c>
      <c r="D11" s="13">
        <f t="shared" si="0"/>
        <v>35505</v>
      </c>
      <c r="E11" s="13">
        <f t="shared" si="0"/>
        <v>4014</v>
      </c>
      <c r="F11" s="13">
        <f t="shared" si="0"/>
        <v>3509</v>
      </c>
      <c r="G11" s="13">
        <f t="shared" si="0"/>
        <v>2692</v>
      </c>
      <c r="H11" s="13">
        <f t="shared" si="0"/>
        <v>25290</v>
      </c>
      <c r="I11" s="20"/>
      <c r="J11" s="28" t="s">
        <v>30</v>
      </c>
      <c r="K11" s="13">
        <f>K15+K22</f>
        <v>498.40000000000003</v>
      </c>
      <c r="L11" s="13">
        <f t="shared" si="1"/>
        <v>15350</v>
      </c>
      <c r="M11" s="13">
        <f t="shared" si="1"/>
        <v>12836</v>
      </c>
      <c r="N11" s="13">
        <f t="shared" si="1"/>
        <v>731</v>
      </c>
      <c r="O11" s="13">
        <f t="shared" si="1"/>
        <v>2221</v>
      </c>
      <c r="P11" s="13">
        <f t="shared" si="1"/>
        <v>1120</v>
      </c>
      <c r="Q11" s="13">
        <f t="shared" si="1"/>
        <v>8764</v>
      </c>
      <c r="R11" s="5"/>
      <c r="S11" s="28" t="s">
        <v>30</v>
      </c>
      <c r="T11" s="13">
        <f>T15+T22</f>
        <v>697.7</v>
      </c>
      <c r="U11" s="13">
        <f aca="true" t="shared" si="6" ref="U11:Z11">U15+U22</f>
        <v>24990</v>
      </c>
      <c r="V11" s="13">
        <f t="shared" si="6"/>
        <v>21626</v>
      </c>
      <c r="W11" s="13">
        <f t="shared" si="6"/>
        <v>3111</v>
      </c>
      <c r="X11" s="13">
        <f t="shared" si="6"/>
        <v>1282</v>
      </c>
      <c r="Y11" s="13">
        <f t="shared" si="6"/>
        <v>1460</v>
      </c>
      <c r="Z11" s="13">
        <f t="shared" si="6"/>
        <v>15773</v>
      </c>
      <c r="AA11" s="5"/>
      <c r="AB11" s="28" t="s">
        <v>30</v>
      </c>
      <c r="AC11" s="13">
        <f>AC15+AC22</f>
        <v>190.39999999999998</v>
      </c>
      <c r="AD11" s="13">
        <f aca="true" t="shared" si="7" ref="AD11:AI11">AD15+AD22</f>
        <v>8670</v>
      </c>
      <c r="AE11" s="13">
        <f t="shared" si="7"/>
        <v>7626</v>
      </c>
      <c r="AF11" s="13">
        <f t="shared" si="7"/>
        <v>2079</v>
      </c>
      <c r="AG11" s="13">
        <f t="shared" si="7"/>
        <v>202</v>
      </c>
      <c r="AH11" s="13">
        <f t="shared" si="7"/>
        <v>389</v>
      </c>
      <c r="AI11" s="13">
        <f t="shared" si="7"/>
        <v>4956</v>
      </c>
      <c r="AJ11" s="5"/>
      <c r="AK11" s="28" t="s">
        <v>30</v>
      </c>
      <c r="AL11" s="33">
        <f>AL15+AL22</f>
        <v>55.099999999999994</v>
      </c>
      <c r="AM11" s="13">
        <f aca="true" t="shared" si="8" ref="AM11:AR11">AM15+AM22</f>
        <v>1220</v>
      </c>
      <c r="AN11" s="13">
        <f t="shared" si="8"/>
        <v>1043</v>
      </c>
      <c r="AO11" s="13">
        <f t="shared" si="8"/>
        <v>172</v>
      </c>
      <c r="AP11" s="13">
        <f t="shared" si="8"/>
        <v>6</v>
      </c>
      <c r="AQ11" s="13">
        <f t="shared" si="8"/>
        <v>112</v>
      </c>
      <c r="AR11" s="13">
        <f t="shared" si="8"/>
        <v>753</v>
      </c>
      <c r="AT11" s="185" t="s">
        <v>30</v>
      </c>
      <c r="AU11" s="56" t="e">
        <f>AU15+AU22</f>
        <v>#REF!</v>
      </c>
      <c r="AV11" s="56" t="e">
        <f t="shared" si="5"/>
        <v>#REF!</v>
      </c>
      <c r="AW11" s="56" t="e">
        <f t="shared" si="5"/>
        <v>#REF!</v>
      </c>
      <c r="AX11" s="56" t="e">
        <f t="shared" si="5"/>
        <v>#REF!</v>
      </c>
      <c r="AY11" s="56" t="e">
        <f t="shared" si="5"/>
        <v>#REF!</v>
      </c>
      <c r="AZ11" s="56" t="e">
        <f t="shared" si="5"/>
        <v>#REF!</v>
      </c>
      <c r="BA11" s="56" t="e">
        <f t="shared" si="5"/>
        <v>#REF!</v>
      </c>
    </row>
    <row r="12" spans="1:53" s="6" customFormat="1" ht="15.75" customHeight="1">
      <c r="A12" s="27" t="s">
        <v>31</v>
      </c>
      <c r="B12" s="179">
        <f aca="true" t="shared" si="9" ref="B12:H12">B11/B10</f>
        <v>0.07560623364694935</v>
      </c>
      <c r="C12" s="179">
        <f t="shared" si="9"/>
        <v>0.0540399968793072</v>
      </c>
      <c r="D12" s="179">
        <f t="shared" si="9"/>
        <v>0.05514466057416922</v>
      </c>
      <c r="E12" s="179">
        <f t="shared" si="9"/>
        <v>0.05803848990037738</v>
      </c>
      <c r="F12" s="179">
        <f t="shared" si="9"/>
        <v>0.02669659160073037</v>
      </c>
      <c r="G12" s="179">
        <f t="shared" si="9"/>
        <v>0.055150372859133</v>
      </c>
      <c r="H12" s="179">
        <f t="shared" si="9"/>
        <v>0.06411637794437162</v>
      </c>
      <c r="I12" s="5"/>
      <c r="J12" s="13" t="s">
        <v>2</v>
      </c>
      <c r="K12" s="179">
        <f aca="true" t="shared" si="10" ref="K12:Q12">K11/K10</f>
        <v>0.0715834829443447</v>
      </c>
      <c r="L12" s="179">
        <f t="shared" si="10"/>
        <v>0.07464210690111259</v>
      </c>
      <c r="M12" s="179">
        <f t="shared" si="10"/>
        <v>0.07674279564749492</v>
      </c>
      <c r="N12" s="179">
        <f t="shared" si="10"/>
        <v>0.07616963634469105</v>
      </c>
      <c r="O12" s="179">
        <f t="shared" si="10"/>
        <v>0.04648388447048975</v>
      </c>
      <c r="P12" s="179">
        <f t="shared" si="10"/>
        <v>0.05215366705471478</v>
      </c>
      <c r="Q12" s="179">
        <f t="shared" si="10"/>
        <v>0.09913130033481132</v>
      </c>
      <c r="R12" s="5"/>
      <c r="S12" s="13" t="s">
        <v>2</v>
      </c>
      <c r="T12" s="179">
        <f aca="true" t="shared" si="11" ref="T12:Z12">T11/T10</f>
        <v>0.08024797856066619</v>
      </c>
      <c r="U12" s="179">
        <f t="shared" si="11"/>
        <v>0.047352235067181815</v>
      </c>
      <c r="V12" s="179">
        <f t="shared" si="11"/>
        <v>0.04800667733679039</v>
      </c>
      <c r="W12" s="179">
        <f t="shared" si="11"/>
        <v>0.05280040733197556</v>
      </c>
      <c r="X12" s="179">
        <f t="shared" si="11"/>
        <v>0.01569405168509065</v>
      </c>
      <c r="Y12" s="179">
        <f t="shared" si="11"/>
        <v>0.059212394046315446</v>
      </c>
      <c r="Z12" s="179">
        <f t="shared" si="11"/>
        <v>0.05530214049050716</v>
      </c>
      <c r="AA12" s="5"/>
      <c r="AB12" s="13" t="s">
        <v>2</v>
      </c>
      <c r="AC12" s="179">
        <f aca="true" t="shared" si="12" ref="AC12:AI12">AC11/AC10</f>
        <v>0.10520208857087601</v>
      </c>
      <c r="AD12" s="179">
        <f t="shared" si="12"/>
        <v>0.06869829799372444</v>
      </c>
      <c r="AE12" s="179">
        <f t="shared" si="12"/>
        <v>0.07026499097040505</v>
      </c>
      <c r="AF12" s="179">
        <f t="shared" si="12"/>
        <v>0.06217849025002991</v>
      </c>
      <c r="AG12" s="179">
        <f t="shared" si="12"/>
        <v>0.017376344086021504</v>
      </c>
      <c r="AH12" s="179">
        <f t="shared" si="12"/>
        <v>0.08743537873679479</v>
      </c>
      <c r="AI12" s="179">
        <f t="shared" si="12"/>
        <v>0.08396868964115076</v>
      </c>
      <c r="AJ12" s="5"/>
      <c r="AK12" s="13" t="s">
        <v>2</v>
      </c>
      <c r="AL12" s="179">
        <f aca="true" t="shared" si="13" ref="AL12:AR12">AL11/AL10</f>
        <v>0.061764376191009975</v>
      </c>
      <c r="AM12" s="179">
        <f t="shared" si="13"/>
        <v>0.034207205944203</v>
      </c>
      <c r="AN12" s="179">
        <f t="shared" si="13"/>
        <v>0.0399417914448742</v>
      </c>
      <c r="AO12" s="179">
        <f t="shared" si="13"/>
        <v>0.2670807453416149</v>
      </c>
      <c r="AP12" s="179">
        <f t="shared" si="13"/>
        <v>0.0030410542321338066</v>
      </c>
      <c r="AQ12" s="179">
        <f t="shared" si="13"/>
        <v>0.041791044776119404</v>
      </c>
      <c r="AR12" s="179">
        <f t="shared" si="13"/>
        <v>0.036174096848578016</v>
      </c>
      <c r="AT12" s="56" t="s">
        <v>31</v>
      </c>
      <c r="AU12" s="186" t="e">
        <f>AU11/AU10</f>
        <v>#REF!</v>
      </c>
      <c r="AV12" s="186" t="e">
        <f aca="true" t="shared" si="14" ref="AV12:BA12">AV11/AV10</f>
        <v>#REF!</v>
      </c>
      <c r="AW12" s="186" t="e">
        <f t="shared" si="14"/>
        <v>#REF!</v>
      </c>
      <c r="AX12" s="186" t="e">
        <f t="shared" si="14"/>
        <v>#REF!</v>
      </c>
      <c r="AY12" s="186" t="e">
        <f t="shared" si="14"/>
        <v>#REF!</v>
      </c>
      <c r="AZ12" s="186" t="e">
        <f t="shared" si="14"/>
        <v>#REF!</v>
      </c>
      <c r="BA12" s="186" t="e">
        <f t="shared" si="14"/>
        <v>#REF!</v>
      </c>
    </row>
    <row r="13" spans="1:53" s="124" customFormat="1" ht="15.75" customHeight="1">
      <c r="A13" s="209" t="s">
        <v>1</v>
      </c>
      <c r="B13" s="210"/>
      <c r="C13" s="210"/>
      <c r="D13" s="210"/>
      <c r="E13" s="210"/>
      <c r="F13" s="210"/>
      <c r="G13" s="210"/>
      <c r="H13" s="211"/>
      <c r="I13" s="123"/>
      <c r="J13" s="209" t="s">
        <v>1</v>
      </c>
      <c r="K13" s="210"/>
      <c r="L13" s="210"/>
      <c r="M13" s="210"/>
      <c r="N13" s="210"/>
      <c r="O13" s="210"/>
      <c r="P13" s="210"/>
      <c r="Q13" s="211"/>
      <c r="R13" s="123"/>
      <c r="S13" s="209" t="s">
        <v>1</v>
      </c>
      <c r="T13" s="210"/>
      <c r="U13" s="210"/>
      <c r="V13" s="210"/>
      <c r="W13" s="210"/>
      <c r="X13" s="210"/>
      <c r="Y13" s="210"/>
      <c r="Z13" s="211"/>
      <c r="AA13" s="123"/>
      <c r="AB13" s="209" t="s">
        <v>1</v>
      </c>
      <c r="AC13" s="210"/>
      <c r="AD13" s="210"/>
      <c r="AE13" s="210"/>
      <c r="AF13" s="210"/>
      <c r="AG13" s="210"/>
      <c r="AH13" s="210"/>
      <c r="AI13" s="211"/>
      <c r="AJ13" s="123"/>
      <c r="AK13" s="209" t="s">
        <v>1</v>
      </c>
      <c r="AL13" s="210"/>
      <c r="AM13" s="210"/>
      <c r="AN13" s="210"/>
      <c r="AO13" s="210"/>
      <c r="AP13" s="210"/>
      <c r="AQ13" s="210"/>
      <c r="AR13" s="211"/>
      <c r="AT13" s="199" t="s">
        <v>1</v>
      </c>
      <c r="AU13" s="200"/>
      <c r="AV13" s="200"/>
      <c r="AW13" s="200"/>
      <c r="AX13" s="200"/>
      <c r="AY13" s="200"/>
      <c r="AZ13" s="200"/>
      <c r="BA13" s="201"/>
    </row>
    <row r="14" spans="1:53" s="124" customFormat="1" ht="15.75" customHeight="1">
      <c r="A14" s="125" t="s">
        <v>22</v>
      </c>
      <c r="B14" s="126">
        <f>K14+T14+AL14+AU14</f>
        <v>1445.3000000000004</v>
      </c>
      <c r="C14" s="125">
        <f>L14+U14+AM14+AV14</f>
        <v>69124</v>
      </c>
      <c r="D14" s="125">
        <f>M14+V14+AN14</f>
        <v>46709</v>
      </c>
      <c r="E14" s="125">
        <f aca="true" t="shared" si="15" ref="E14:H15">N14+W14+AO14+AX14</f>
        <v>3822</v>
      </c>
      <c r="F14" s="125">
        <f t="shared" si="15"/>
        <v>20456</v>
      </c>
      <c r="G14" s="125">
        <f t="shared" si="15"/>
        <v>8664</v>
      </c>
      <c r="H14" s="125">
        <f t="shared" si="15"/>
        <v>13767</v>
      </c>
      <c r="I14" s="123"/>
      <c r="J14" s="125" t="s">
        <v>22</v>
      </c>
      <c r="K14" s="126">
        <f>Varna!K13+Provadia!K13+'Staro Oriahovo'!K13+Suvorovo!K13+Tsonevo!K13+Sherba!K13+'General Toshevo'!K13+Dobrich!K13+Balchik!K13+Tervel!K13+Varbitsa!K13+Novi_Pazar!K13+Omurtag!K13+Preslav!K13+Smiadovo!K13+Targovishte!K13+Shumen!K13+Palamara!K13+'Cherni Lom'!K13</f>
        <v>1323.6000000000004</v>
      </c>
      <c r="L14" s="127">
        <f>Varna!L13+Provadia!L13+'Staro Oriahovo'!L13+Suvorovo!L13+Tsonevo!L13+Sherba!L13+'General Toshevo'!L13+Dobrich!L13+Balchik!L13+Tervel!L13+Varbitsa!L13+Novi_Pazar!L13+Omurtag!L13+Preslav!L13+Smiadovo!L13+Targovishte!L13+Shumen!L13+Palamara!L13+'Cherni Lom'!L13</f>
        <v>58279</v>
      </c>
      <c r="M14" s="127">
        <f>Varna!M13+Provadia!M13+'Staro Oriahovo'!M13+Suvorovo!M13+Tsonevo!M13+Sherba!M13+'General Toshevo'!M13+Dobrich!M13+Balchik!M13+Tervel!M13+Varbitsa!M13+Novi_Pazar!M13+Omurtag!M13+Preslav!M13+Smiadovo!M13+Targovishte!M13+Shumen!M13+Palamara!M13+'Cherni Lom'!M13</f>
        <v>39970</v>
      </c>
      <c r="N14" s="127">
        <f>Varna!N13+Provadia!N13+'Staro Oriahovo'!N13+Suvorovo!N13+Tsonevo!N13+Sherba!N13+'General Toshevo'!N13+Dobrich!N13+Balchik!N13+Tervel!N13+Varbitsa!N13+Novi_Pazar!N13+Omurtag!N13+Preslav!N13+Smiadovo!N13+Targovishte!N13+Shumen!N13+Palamara!N13+'Cherni Lom'!N13</f>
        <v>2706</v>
      </c>
      <c r="O14" s="127">
        <f>Varna!O13+Provadia!O13+'Staro Oriahovo'!O13+Suvorovo!O13+Tsonevo!O13+Sherba!O13+'General Toshevo'!O13+Dobrich!O13+Balchik!O13+Tervel!O13+Varbitsa!O13+Novi_Pazar!O13+Omurtag!O13+Preslav!O13+Smiadovo!O13+Targovishte!O13+Shumen!O13+Palamara!O13+'Cherni Lom'!O13</f>
        <v>18572</v>
      </c>
      <c r="P14" s="127">
        <f>Varna!P13+Provadia!P13+'Staro Oriahovo'!P13+Suvorovo!P13+Tsonevo!P13+Sherba!P13+'General Toshevo'!P13+Dobrich!P13+Balchik!P13+Tervel!P13+Varbitsa!P13+Novi_Pazar!P13+Omurtag!P13+Preslav!P13+Smiadovo!P13+Targovishte!P13+Shumen!P13+Palamara!P13+'Cherni Lom'!P13</f>
        <v>7350</v>
      </c>
      <c r="Q14" s="127">
        <f>Varna!Q13+Provadia!Q13+'Staro Oriahovo'!Q13+Suvorovo!Q13+Tsonevo!Q13+Sherba!Q13+'General Toshevo'!Q13+Dobrich!Q13+Balchik!Q13+Tervel!Q13+Varbitsa!Q13+Novi_Pazar!Q13+Omurtag!Q13+Preslav!Q13+Smiadovo!Q13+Targovishte!Q13+Shumen!Q13+Palamara!Q13+'Cherni Lom'!Q13</f>
        <v>11342</v>
      </c>
      <c r="R14" s="123"/>
      <c r="S14" s="125" t="s">
        <v>22</v>
      </c>
      <c r="T14" s="126">
        <f>Varna!T13+Provadia!T13+'Staro Oriahovo'!T13+Suvorovo!T13+Tsonevo!T13+Sherba!T13+'General Toshevo'!T13+Dobrich!T13+Balchik!T13+Tervel!T13+Varbitsa!T13+Novi_Pazar!T13+Omurtag!T13+Preslav!T13+Smiadovo!T13+Targovishte!T13+Shumen!T13+Palamara!T13+'Cherni Lom'!T13</f>
        <v>50.3</v>
      </c>
      <c r="U14" s="125">
        <f>Varna!U13+Provadia!U13+'Staro Oriahovo'!U13+Suvorovo!U13+Tsonevo!U13+Sherba!U13+'General Toshevo'!U13+Dobrich!U13+Balchik!U13+Tervel!U13+Varbitsa!U13+Novi_Pazar!U13+Omurtag!U13+Preslav!U13+Smiadovo!U13+Targovishte!U13+Shumen!U13+Palamara!U13+'Cherni Lom'!U13</f>
        <v>5550</v>
      </c>
      <c r="V14" s="125">
        <f>Varna!V13+Provadia!V13+'Staro Oriahovo'!V13+Suvorovo!V13+Tsonevo!V13+Sherba!V13+'General Toshevo'!V13+Dobrich!V13+Balchik!V13+Tervel!V13+Varbitsa!V13+Novi_Pazar!V13+Omurtag!V13+Preslav!V13+Smiadovo!V13+Targovishte!V13+Shumen!V13+Palamara!V13+'Cherni Lom'!V13</f>
        <v>3636</v>
      </c>
      <c r="W14" s="125">
        <f>Varna!W13+Provadia!W13+'Staro Oriahovo'!W13+Suvorovo!W13+Tsonevo!W13+Sherba!W13+'General Toshevo'!W13+Dobrich!W13+Balchik!W13+Tervel!W13+Varbitsa!W13+Novi_Pazar!W13+Omurtag!W13+Preslav!W13+Smiadovo!W13+Targovishte!W13+Shumen!W13+Palamara!W13+'Cherni Lom'!W13</f>
        <v>878</v>
      </c>
      <c r="X14" s="125">
        <f>Varna!X13+Provadia!X13+'Staro Oriahovo'!X13+Suvorovo!X13+Tsonevo!X13+Sherba!X13+'General Toshevo'!X13+Dobrich!X13+Balchik!X13+Tervel!X13+Varbitsa!X13+Novi_Pazar!X13+Omurtag!X13+Preslav!X13+Smiadovo!X13+Targovishte!X13+Shumen!X13+Palamara!X13+'Cherni Lom'!X13</f>
        <v>1122</v>
      </c>
      <c r="Y14" s="125">
        <f>Varna!Y13+Provadia!Y13+'Staro Oriahovo'!Y13+Suvorovo!Y13+Tsonevo!Y13+Sherba!Y13+'General Toshevo'!Y13+Dobrich!Y13+Balchik!Y13+Tervel!Y13+Varbitsa!Y13+Novi_Pazar!Y13+Omurtag!Y13+Preslav!Y13+Smiadovo!Y13+Targovishte!Y13+Shumen!Y13+Palamara!Y13+'Cherni Lom'!Y13</f>
        <v>807</v>
      </c>
      <c r="Z14" s="125">
        <f>Varna!Z13+Provadia!Z13+'Staro Oriahovo'!Z13+Suvorovo!Z13+Tsonevo!Z13+Sherba!Z13+'General Toshevo'!Z13+Dobrich!Z13+Balchik!Z13+Tervel!Z13+Varbitsa!Z13+Novi_Pazar!Z13+Omurtag!Z13+Preslav!Z13+Smiadovo!Z13+Targovishte!Z13+Shumen!Z13+Palamara!Z13+'Cherni Lom'!Z13</f>
        <v>829</v>
      </c>
      <c r="AA14" s="123"/>
      <c r="AB14" s="125" t="s">
        <v>22</v>
      </c>
      <c r="AC14" s="126">
        <f>Varna!AC13+Provadia!AC13+'Staro Oriahovo'!AC13+Suvorovo!AC13+Tsonevo!AC13+Sherba!AC13+'General Toshevo'!AC13+Dobrich!AC13+Balchik!AC13+Tervel!AC13+Varbitsa!AC13+Novi_Pazar!AC13+Omurtag!AC13+Preslav!AC13+Smiadovo!AC13+Targovishte!AC13+Shumen!AC13+Palamara!AC13+'Cherni Lom'!AC13</f>
        <v>45.9</v>
      </c>
      <c r="AD14" s="125">
        <f>Varna!AD13+Provadia!AD13+'Staro Oriahovo'!AD13+Suvorovo!AD13+Tsonevo!AD13+Sherba!AD13+'General Toshevo'!AD13+Dobrich!AD13+Balchik!AD13+Tervel!AD13+Varbitsa!AD13+Novi_Pazar!AD13+Omurtag!AD13+Preslav!AD13+Smiadovo!AD13+Targovishte!AD13+Shumen!AD13+Palamara!AD13+'Cherni Lom'!AD13</f>
        <v>5085</v>
      </c>
      <c r="AE14" s="125">
        <f>Varna!AE13+Provadia!AE13+'Staro Oriahovo'!AE13+Suvorovo!AE13+Tsonevo!AE13+Sherba!AE13+'General Toshevo'!AE13+Dobrich!AE13+Balchik!AE13+Tervel!AE13+Varbitsa!AE13+Novi_Pazar!AE13+Omurtag!AE13+Preslav!AE13+Smiadovo!AE13+Targovishte!AE13+Shumen!AE13+Palamara!AE13+'Cherni Lom'!AE13</f>
        <v>3322</v>
      </c>
      <c r="AF14" s="125">
        <f>Varna!AF13+Provadia!AF13+'Staro Oriahovo'!AF13+Suvorovo!AF13+Tsonevo!AF13+Sherba!AF13+'General Toshevo'!AF13+Dobrich!AF13+Balchik!AF13+Tervel!AF13+Varbitsa!AF13+Novi_Pazar!AF13+Omurtag!AF13+Preslav!AF13+Smiadovo!AF13+Targovishte!AF13+Shumen!AF13+Palamara!AF13+'Cherni Lom'!AF13</f>
        <v>862</v>
      </c>
      <c r="AG14" s="125">
        <f>Varna!AG13+Provadia!AG13+'Staro Oriahovo'!AG13+Suvorovo!AG13+Tsonevo!AG13+Sherba!AG13+'General Toshevo'!AG13+Dobrich!AG13+Balchik!AG13+Tervel!AG13+Varbitsa!AG13+Novi_Pazar!AG13+Omurtag!AG13+Preslav!AG13+Smiadovo!AG13+Targovishte!AG13+Shumen!AG13+Palamara!AG13+'Cherni Lom'!AG13</f>
        <v>1013</v>
      </c>
      <c r="AH14" s="125">
        <f>Varna!AH13+Provadia!AH13+'Staro Oriahovo'!AH13+Suvorovo!AH13+Tsonevo!AH13+Sherba!AH13+'General Toshevo'!AH13+Dobrich!AH13+Balchik!AH13+Tervel!AH13+Varbitsa!AH13+Novi_Pazar!AH13+Omurtag!AH13+Preslav!AH13+Smiadovo!AH13+Targovishte!AH13+Shumen!AH13+Palamara!AH13+'Cherni Lom'!AH13</f>
        <v>710</v>
      </c>
      <c r="AI14" s="125">
        <f>Varna!AI13+Provadia!AI13+'Staro Oriahovo'!AI13+Suvorovo!AI13+Tsonevo!AI13+Sherba!AI13+'General Toshevo'!AI13+Dobrich!AI13+Balchik!AI13+Tervel!AI13+Varbitsa!AI13+Novi_Pazar!AI13+Omurtag!AI13+Preslav!AI13+Smiadovo!AI13+Targovishte!AI13+Shumen!AI13+Palamara!AI13+'Cherni Lom'!AI13</f>
        <v>737</v>
      </c>
      <c r="AJ14" s="123"/>
      <c r="AK14" s="125" t="s">
        <v>22</v>
      </c>
      <c r="AL14" s="126">
        <f>Varna!AL13+Provadia!AL13+'Staro Oriahovo'!AL13+Suvorovo!AL13+Tsonevo!AL13+Sherba!AL13+'General Toshevo'!AL13+Dobrich!AL13+Balchik!AL13+Tervel!AL13+Varbitsa!AL13+Novi_Pazar!AL13+Omurtag!AL13+Preslav!AL13+Smiadovo!AL13+Targovishte!AL13+Shumen!AL13+Palamara!AL13+'Cherni Lom'!AL13</f>
        <v>71.39999999999999</v>
      </c>
      <c r="AM14" s="125">
        <f>Varna!AM13+Provadia!AM13+'Staro Oriahovo'!AM13+Suvorovo!AM13+Tsonevo!AM13+Sherba!AM13+'General Toshevo'!AM13+Dobrich!AM13+Balchik!AM13+Tervel!AM13+Varbitsa!AM13+Novi_Pazar!AM13+Omurtag!AM13+Preslav!AM13+Smiadovo!AM13+Targovishte!AM13+Shumen!AM13+Palamara!AM13+'Cherni Lom'!AM13</f>
        <v>5295</v>
      </c>
      <c r="AN14" s="125">
        <f>Varna!AN13+Provadia!AN13+'Staro Oriahovo'!AN13+Suvorovo!AN13+Tsonevo!AN13+Sherba!AN13+'General Toshevo'!AN13+Dobrich!AN13+Balchik!AN13+Tervel!AN13+Varbitsa!AN13+Novi_Pazar!AN13+Omurtag!AN13+Preslav!AN13+Smiadovo!AN13+Targovishte!AN13+Shumen!AN13+Palamara!AN13+'Cherni Lom'!AN13</f>
        <v>3103</v>
      </c>
      <c r="AO14" s="125">
        <f>Varna!AO13+Provadia!AO13+'Staro Oriahovo'!AO13+Suvorovo!AO13+Tsonevo!AO13+Sherba!AO13+'General Toshevo'!AO13+Dobrich!AO13+Balchik!AO13+Tervel!AO13+Varbitsa!AO13+Novi_Pazar!AO13+Omurtag!AO13+Preslav!AO13+Smiadovo!AO13+Targovishte!AO13+Shumen!AO13+Palamara!AO13+'Cherni Lom'!AO13</f>
        <v>238</v>
      </c>
      <c r="AP14" s="125">
        <f>Varna!AP13+Provadia!AP13+'Staro Oriahovo'!AP13+Suvorovo!AP13+Tsonevo!AP13+Sherba!AP13+'General Toshevo'!AP13+Dobrich!AP13+Balchik!AP13+Tervel!AP13+Varbitsa!AP13+Novi_Pazar!AP13+Omurtag!AP13+Preslav!AP13+Smiadovo!AP13+Targovishte!AP13+Shumen!AP13+Palamara!AP13+'Cherni Lom'!AP13</f>
        <v>762</v>
      </c>
      <c r="AQ14" s="125">
        <f>Varna!AQ13+Provadia!AQ13+'Staro Oriahovo'!AQ13+Suvorovo!AQ13+Tsonevo!AQ13+Sherba!AQ13+'General Toshevo'!AQ13+Dobrich!AQ13+Balchik!AQ13+Tervel!AQ13+Varbitsa!AQ13+Novi_Pazar!AQ13+Omurtag!AQ13+Preslav!AQ13+Smiadovo!AQ13+Targovishte!AQ13+Shumen!AQ13+Palamara!AQ13+'Cherni Lom'!AQ13</f>
        <v>507</v>
      </c>
      <c r="AR14" s="125">
        <f>Varna!AR13+Provadia!AR13+'Staro Oriahovo'!AR13+Suvorovo!AR13+Tsonevo!AR13+Sherba!AR13+'General Toshevo'!AR13+Dobrich!AR13+Balchik!AR13+Tervel!AR13+Varbitsa!AR13+Novi_Pazar!AR13+Omurtag!AR13+Preslav!AR13+Smiadovo!AR13+Targovishte!AR13+Shumen!AR13+Palamara!AR13+'Cherni Lom'!AR13</f>
        <v>1596</v>
      </c>
      <c r="AT14" s="130" t="s">
        <v>29</v>
      </c>
      <c r="AU14" s="130"/>
      <c r="AV14" s="130"/>
      <c r="AW14" s="130">
        <f>SUM(AX14:BA14)</f>
        <v>0</v>
      </c>
      <c r="AX14" s="130"/>
      <c r="AY14" s="130"/>
      <c r="AZ14" s="130"/>
      <c r="BA14" s="130"/>
    </row>
    <row r="15" spans="1:53" s="124" customFormat="1" ht="15.75" customHeight="1">
      <c r="A15" s="121" t="s">
        <v>30</v>
      </c>
      <c r="B15" s="125">
        <f>K15+T15+AL15+AU15</f>
        <v>48.7</v>
      </c>
      <c r="C15" s="125">
        <f>L15+U15+AM15+AV15</f>
        <v>1990</v>
      </c>
      <c r="D15" s="125">
        <f>M15+V15+AN15</f>
        <v>1455</v>
      </c>
      <c r="E15" s="125">
        <f t="shared" si="15"/>
        <v>160</v>
      </c>
      <c r="F15" s="125">
        <f t="shared" si="15"/>
        <v>415</v>
      </c>
      <c r="G15" s="125">
        <f t="shared" si="15"/>
        <v>153</v>
      </c>
      <c r="H15" s="125">
        <f t="shared" si="15"/>
        <v>727</v>
      </c>
      <c r="I15" s="123"/>
      <c r="J15" s="121" t="s">
        <v>30</v>
      </c>
      <c r="K15" s="126">
        <f>Varna!K14+Provadia!K14+'Staro Oriahovo'!K14+Suvorovo!K14+Tsonevo!K14+Sherba!K14+'General Toshevo'!K14+Dobrich!K14+Balchik!K14+Tervel!K14+Varbitsa!K14+Novi_Pazar!K14+Omurtag!K14+Preslav!K14+Smiadovo!K14+Targovishte!K14+Shumen!K14+Palamara!K14+'Cherni Lom'!K14</f>
        <v>48.7</v>
      </c>
      <c r="L15" s="127">
        <f>Varna!L14+Provadia!L14+'Staro Oriahovo'!L14+Suvorovo!L14+Tsonevo!L14+Sherba!L14+'General Toshevo'!L14+Dobrich!L14+Balchik!L14+Tervel!L14+Varbitsa!L14+Novi_Pazar!L14+Omurtag!L14+Preslav!L14+Smiadovo!L14+Targovishte!L14+Shumen!L14+Palamara!L14+'Cherni Lom'!L14</f>
        <v>1990</v>
      </c>
      <c r="M15" s="127">
        <f>Varna!M14+Provadia!M14+'Staro Oriahovo'!M14+Suvorovo!M14+Tsonevo!M14+Sherba!M14+'General Toshevo'!M14+Dobrich!M14+Balchik!M14+Tervel!M14+Varbitsa!M14+Novi_Pazar!M14+Omurtag!M14+Preslav!M14+Smiadovo!M14+Targovishte!M14+Shumen!M14+Palamara!M14+'Cherni Lom'!M14</f>
        <v>1455</v>
      </c>
      <c r="N15" s="127">
        <f>Varna!N14+Provadia!N14+'Staro Oriahovo'!N14+Suvorovo!N14+Tsonevo!N14+Sherba!N14+'General Toshevo'!N14+Dobrich!N14+Balchik!N14+Tervel!N14+Varbitsa!N14+Novi_Pazar!N14+Omurtag!N14+Preslav!N14+Smiadovo!N14+Targovishte!N14+Shumen!N14+Palamara!N14+'Cherni Lom'!N14</f>
        <v>160</v>
      </c>
      <c r="O15" s="127">
        <f>Varna!O14+Provadia!O14+'Staro Oriahovo'!O14+Suvorovo!O14+Tsonevo!O14+Sherba!O14+'General Toshevo'!O14+Dobrich!O14+Balchik!O14+Tervel!O14+Varbitsa!O14+Novi_Pazar!O14+Omurtag!O14+Preslav!O14+Smiadovo!O14+Targovishte!O14+Shumen!O14+Palamara!O14+'Cherni Lom'!O14</f>
        <v>415</v>
      </c>
      <c r="P15" s="127">
        <f>Varna!P14+Provadia!P14+'Staro Oriahovo'!P14+Suvorovo!P14+Tsonevo!P14+Sherba!P14+'General Toshevo'!P14+Dobrich!P14+Balchik!P14+Tervel!P14+Varbitsa!P14+Novi_Pazar!P14+Omurtag!P14+Preslav!P14+Smiadovo!P14+Targovishte!P14+Shumen!P14+Palamara!P14+'Cherni Lom'!P14</f>
        <v>153</v>
      </c>
      <c r="Q15" s="127">
        <f>Varna!Q14+Provadia!Q14+'Staro Oriahovo'!Q14+Suvorovo!Q14+Tsonevo!Q14+Sherba!Q14+'General Toshevo'!Q14+Dobrich!Q14+Balchik!Q14+Tervel!Q14+Varbitsa!Q14+Novi_Pazar!Q14+Omurtag!Q14+Preslav!Q14+Smiadovo!Q14+Targovishte!Q14+Shumen!Q14+Palamara!Q14+'Cherni Lom'!Q14</f>
        <v>727</v>
      </c>
      <c r="R15" s="123"/>
      <c r="S15" s="121" t="s">
        <v>30</v>
      </c>
      <c r="T15" s="126">
        <f>Varna!T14+Provadia!T14+'Staro Oriahovo'!T14+Suvorovo!T14+Tsonevo!T14+Sherba!T14+'General Toshevo'!T14+Dobrich!T14+Balchik!T14+Tervel!T14+Varbitsa!T14+Novi_Pazar!T14+Omurtag!T14+Preslav!T14+Smiadovo!T14+Targovishte!T14+Shumen!T14+Palamara!T14+'Cherni Lom'!T14</f>
        <v>0</v>
      </c>
      <c r="U15" s="125">
        <f>Varna!U14+Provadia!U14+'Staro Oriahovo'!U14+Suvorovo!U14+Tsonevo!U14+Sherba!U14+'General Toshevo'!U14+Dobrich!U14+Balchik!U14+Tervel!U14+Varbitsa!U14+Novi_Pazar!U14+Omurtag!U14+Preslav!U14+Smiadovo!U14+Targovishte!U14+Shumen!U14+Palamara!U14+'Cherni Lom'!U14</f>
        <v>0</v>
      </c>
      <c r="V15" s="125">
        <f>Varna!V14+Provadia!V14+'Staro Oriahovo'!V14+Suvorovo!V14+Tsonevo!V14+Sherba!V14+'General Toshevo'!V14+Dobrich!V14+Balchik!V14+Tervel!V14+Varbitsa!V14+Novi_Pazar!V14+Omurtag!V14+Preslav!V14+Smiadovo!V14+Targovishte!V14+Shumen!V14+Palamara!V14+'Cherni Lom'!V14</f>
        <v>0</v>
      </c>
      <c r="W15" s="125">
        <f>Varna!W14+Provadia!W14+'Staro Oriahovo'!W14+Suvorovo!W14+Tsonevo!W14+Sherba!W14+'General Toshevo'!W14+Dobrich!W14+Balchik!W14+Tervel!W14+Varbitsa!W14+Novi_Pazar!W14+Omurtag!W14+Preslav!W14+Smiadovo!W14+Targovishte!W14+Shumen!W14+Palamara!W14+'Cherni Lom'!W14</f>
        <v>0</v>
      </c>
      <c r="X15" s="125">
        <f>Varna!X14+Provadia!X14+'Staro Oriahovo'!X14+Suvorovo!X14+Tsonevo!X14+Sherba!X14+'General Toshevo'!X14+Dobrich!X14+Balchik!X14+Tervel!X14+Varbitsa!X14+Novi_Pazar!X14+Omurtag!X14+Preslav!X14+Smiadovo!X14+Targovishte!X14+Shumen!X14+Palamara!X14+'Cherni Lom'!X14</f>
        <v>0</v>
      </c>
      <c r="Y15" s="125">
        <f>Varna!Y14+Provadia!Y14+'Staro Oriahovo'!Y14+Suvorovo!Y14+Tsonevo!Y14+Sherba!Y14+'General Toshevo'!Y14+Dobrich!Y14+Balchik!Y14+Tervel!Y14+Varbitsa!Y14+Novi_Pazar!Y14+Omurtag!Y14+Preslav!Y14+Smiadovo!Y14+Targovishte!Y14+Shumen!Y14+Palamara!Y14+'Cherni Lom'!Y14</f>
        <v>0</v>
      </c>
      <c r="Z15" s="125">
        <f>Varna!Z14+Provadia!Z14+'Staro Oriahovo'!Z14+Suvorovo!Z14+Tsonevo!Z14+Sherba!Z14+'General Toshevo'!Z14+Dobrich!Z14+Balchik!Z14+Tervel!Z14+Varbitsa!Z14+Novi_Pazar!Z14+Omurtag!Z14+Preslav!Z14+Smiadovo!Z14+Targovishte!Z14+Shumen!Z14+Palamara!Z14+'Cherni Lom'!Z14</f>
        <v>0</v>
      </c>
      <c r="AA15" s="123"/>
      <c r="AB15" s="121" t="s">
        <v>30</v>
      </c>
      <c r="AC15" s="126">
        <f>Varna!AC14+Provadia!AC14+'Staro Oriahovo'!AC14+Suvorovo!AC14+Tsonevo!AC14+Sherba!AC14+'General Toshevo'!AC14+Dobrich!AC14+Balchik!AC14+Tervel!AC14+Varbitsa!AC14+Novi_Pazar!AC14+Omurtag!AC14+Preslav!AC14+Smiadovo!AC14+Targovishte!AC14+Shumen!AC14+Palamara!AC14+'Cherni Lom'!AC14</f>
        <v>0</v>
      </c>
      <c r="AD15" s="125">
        <f>Varna!AD14+Provadia!AD14+'Staro Oriahovo'!AD14+Suvorovo!AD14+Tsonevo!AD14+Sherba!AD14+'General Toshevo'!AD14+Dobrich!AD14+Balchik!AD14+Tervel!AD14+Varbitsa!AD14+Novi_Pazar!AD14+Omurtag!AD14+Preslav!AD14+Smiadovo!AD14+Targovishte!AD14+Shumen!AD14+Palamara!AD14+'Cherni Lom'!AD14</f>
        <v>0</v>
      </c>
      <c r="AE15" s="125">
        <f>Varna!AE14+Provadia!AE14+'Staro Oriahovo'!AE14+Suvorovo!AE14+Tsonevo!AE14+Sherba!AE14+'General Toshevo'!AE14+Dobrich!AE14+Balchik!AE14+Tervel!AE14+Varbitsa!AE14+Novi_Pazar!AE14+Omurtag!AE14+Preslav!AE14+Smiadovo!AE14+Targovishte!AE14+Shumen!AE14+Palamara!AE14+'Cherni Lom'!AE14</f>
        <v>0</v>
      </c>
      <c r="AF15" s="125">
        <f>Varna!AF14+Provadia!AF14+'Staro Oriahovo'!AF14+Suvorovo!AF14+Tsonevo!AF14+Sherba!AF14+'General Toshevo'!AF14+Dobrich!AF14+Balchik!AF14+Tervel!AF14+Varbitsa!AF14+Novi_Pazar!AF14+Omurtag!AF14+Preslav!AF14+Smiadovo!AF14+Targovishte!AF14+Shumen!AF14+Palamara!AF14+'Cherni Lom'!AF14</f>
        <v>0</v>
      </c>
      <c r="AG15" s="125">
        <f>Varna!AG14+Provadia!AG14+'Staro Oriahovo'!AG14+Suvorovo!AG14+Tsonevo!AG14+Sherba!AG14+'General Toshevo'!AG14+Dobrich!AG14+Balchik!AG14+Tervel!AG14+Varbitsa!AG14+Novi_Pazar!AG14+Omurtag!AG14+Preslav!AG14+Smiadovo!AG14+Targovishte!AG14+Shumen!AG14+Palamara!AG14+'Cherni Lom'!AG14</f>
        <v>0</v>
      </c>
      <c r="AH15" s="125">
        <f>Varna!AH14+Provadia!AH14+'Staro Oriahovo'!AH14+Suvorovo!AH14+Tsonevo!AH14+Sherba!AH14+'General Toshevo'!AH14+Dobrich!AH14+Balchik!AH14+Tervel!AH14+Varbitsa!AH14+Novi_Pazar!AH14+Omurtag!AH14+Preslav!AH14+Smiadovo!AH14+Targovishte!AH14+Shumen!AH14+Palamara!AH14+'Cherni Lom'!AH14</f>
        <v>0</v>
      </c>
      <c r="AI15" s="125">
        <f>Varna!AI14+Provadia!AI14+'Staro Oriahovo'!AI14+Suvorovo!AI14+Tsonevo!AI14+Sherba!AI14+'General Toshevo'!AI14+Dobrich!AI14+Balchik!AI14+Tervel!AI14+Varbitsa!AI14+Novi_Pazar!AI14+Omurtag!AI14+Preslav!AI14+Smiadovo!AI14+Targovishte!AI14+Shumen!AI14+Palamara!AI14+'Cherni Lom'!AI14</f>
        <v>0</v>
      </c>
      <c r="AJ15" s="123"/>
      <c r="AK15" s="121" t="s">
        <v>30</v>
      </c>
      <c r="AL15" s="126">
        <f>Varna!AL14+Provadia!AL14+'Staro Oriahovo'!AL14+Suvorovo!AL14+Tsonevo!AL14+Sherba!AL14+'General Toshevo'!AL14+Dobrich!AL14+Balchik!AL14+Tervel!AL14+Varbitsa!AL14+Novi_Pazar!AL14+Omurtag!AL14+Preslav!AL14+Smiadovo!AL14+Targovishte!AL14+Shumen!AL14+Palamara!AL14+'Cherni Lom'!AL14</f>
        <v>0</v>
      </c>
      <c r="AM15" s="125">
        <f>Varna!AM14+Provadia!AM14+'Staro Oriahovo'!AM14+Suvorovo!AM14+Tsonevo!AM14+Sherba!AM14+'General Toshevo'!AM14+Dobrich!AM14+Balchik!AM14+Tervel!AM14+Varbitsa!AM14+Novi_Pazar!AM14+Omurtag!AM14+Preslav!AM14+Smiadovo!AM14+Targovishte!AM14+Shumen!AM14+Palamara!AM14+'Cherni Lom'!AM14</f>
        <v>0</v>
      </c>
      <c r="AN15" s="125">
        <f>Varna!AN14+Provadia!AN14+'Staro Oriahovo'!AN14+Suvorovo!AN14+Tsonevo!AN14+Sherba!AN14+'General Toshevo'!AN14+Dobrich!AN14+Balchik!AN14+Tervel!AN14+Varbitsa!AN14+Novi_Pazar!AN14+Omurtag!AN14+Preslav!AN14+Smiadovo!AN14+Targovishte!AN14+Shumen!AN14+Palamara!AN14+'Cherni Lom'!AN14</f>
        <v>0</v>
      </c>
      <c r="AO15" s="125">
        <f>Varna!AO14+Provadia!AO14+'Staro Oriahovo'!AO14+Suvorovo!AO14+Tsonevo!AO14+Sherba!AO14+'General Toshevo'!AO14+Dobrich!AO14+Balchik!AO14+Tervel!AO14+Varbitsa!AO14+Novi_Pazar!AO14+Omurtag!AO14+Preslav!AO14+Smiadovo!AO14+Targovishte!AO14+Shumen!AO14+Palamara!AO14+'Cherni Lom'!AO14</f>
        <v>0</v>
      </c>
      <c r="AP15" s="125">
        <f>Varna!AP14+Provadia!AP14+'Staro Oriahovo'!AP14+Suvorovo!AP14+Tsonevo!AP14+Sherba!AP14+'General Toshevo'!AP14+Dobrich!AP14+Balchik!AP14+Tervel!AP14+Varbitsa!AP14+Novi_Pazar!AP14+Omurtag!AP14+Preslav!AP14+Smiadovo!AP14+Targovishte!AP14+Shumen!AP14+Palamara!AP14+'Cherni Lom'!AP14</f>
        <v>0</v>
      </c>
      <c r="AQ15" s="125">
        <f>Varna!AQ14+Provadia!AQ14+'Staro Oriahovo'!AQ14+Suvorovo!AQ14+Tsonevo!AQ14+Sherba!AQ14+'General Toshevo'!AQ14+Dobrich!AQ14+Balchik!AQ14+Tervel!AQ14+Varbitsa!AQ14+Novi_Pazar!AQ14+Omurtag!AQ14+Preslav!AQ14+Smiadovo!AQ14+Targovishte!AQ14+Shumen!AQ14+Palamara!AQ14+'Cherni Lom'!AQ14</f>
        <v>0</v>
      </c>
      <c r="AR15" s="125">
        <f>Varna!AR14+Provadia!AR14+'Staro Oriahovo'!AR14+Suvorovo!AR14+Tsonevo!AR14+Sherba!AR14+'General Toshevo'!AR14+Dobrich!AR14+Balchik!AR14+Tervel!AR14+Varbitsa!AR14+Novi_Pazar!AR14+Omurtag!AR14+Preslav!AR14+Smiadovo!AR14+Targovishte!AR14+Shumen!AR14+Palamara!AR14+'Cherni Lom'!AR14</f>
        <v>0</v>
      </c>
      <c r="AT15" s="187" t="s">
        <v>30</v>
      </c>
      <c r="AU15" s="130"/>
      <c r="AV15" s="130"/>
      <c r="AW15" s="130">
        <f>AX15+AY15+AZ15+BA15</f>
        <v>0</v>
      </c>
      <c r="AX15" s="130"/>
      <c r="AY15" s="130"/>
      <c r="AZ15" s="130"/>
      <c r="BA15" s="130"/>
    </row>
    <row r="16" spans="1:53" s="14" customFormat="1" ht="15.75" customHeight="1">
      <c r="A16" s="1" t="s">
        <v>2</v>
      </c>
      <c r="B16" s="180">
        <f aca="true" t="shared" si="16" ref="B16:H16">B15/B14</f>
        <v>0.033695426555040466</v>
      </c>
      <c r="C16" s="180">
        <f t="shared" si="16"/>
        <v>0.028788843238238528</v>
      </c>
      <c r="D16" s="180">
        <f t="shared" si="16"/>
        <v>0.031150313644051467</v>
      </c>
      <c r="E16" s="180">
        <f t="shared" si="16"/>
        <v>0.04186289900575615</v>
      </c>
      <c r="F16" s="180">
        <f t="shared" si="16"/>
        <v>0.020287446226046148</v>
      </c>
      <c r="G16" s="180">
        <f t="shared" si="16"/>
        <v>0.017659279778393353</v>
      </c>
      <c r="H16" s="180">
        <f t="shared" si="16"/>
        <v>0.05280743807655989</v>
      </c>
      <c r="I16" s="20"/>
      <c r="J16" s="1" t="s">
        <v>2</v>
      </c>
      <c r="K16" s="180">
        <f aca="true" t="shared" si="17" ref="K16:Q16">K15/K14</f>
        <v>0.036793593230583246</v>
      </c>
      <c r="L16" s="180">
        <f t="shared" si="17"/>
        <v>0.03414609035844816</v>
      </c>
      <c r="M16" s="180">
        <f t="shared" si="17"/>
        <v>0.036402301726294724</v>
      </c>
      <c r="N16" s="180">
        <f t="shared" si="17"/>
        <v>0.059127864005912786</v>
      </c>
      <c r="O16" s="180">
        <f t="shared" si="17"/>
        <v>0.02234546629334482</v>
      </c>
      <c r="P16" s="180">
        <f t="shared" si="17"/>
        <v>0.020816326530612245</v>
      </c>
      <c r="Q16" s="180">
        <f t="shared" si="17"/>
        <v>0.06409804267324987</v>
      </c>
      <c r="R16" s="20"/>
      <c r="S16" s="1" t="s">
        <v>2</v>
      </c>
      <c r="T16" s="180">
        <f aca="true" t="shared" si="18" ref="T16:Z16">T15/T14</f>
        <v>0</v>
      </c>
      <c r="U16" s="180">
        <f t="shared" si="18"/>
        <v>0</v>
      </c>
      <c r="V16" s="180">
        <f t="shared" si="18"/>
        <v>0</v>
      </c>
      <c r="W16" s="180">
        <f t="shared" si="18"/>
        <v>0</v>
      </c>
      <c r="X16" s="180">
        <f t="shared" si="18"/>
        <v>0</v>
      </c>
      <c r="Y16" s="180">
        <f t="shared" si="18"/>
        <v>0</v>
      </c>
      <c r="Z16" s="180">
        <f t="shared" si="18"/>
        <v>0</v>
      </c>
      <c r="AA16" s="20"/>
      <c r="AB16" s="1" t="s">
        <v>2</v>
      </c>
      <c r="AC16" s="180">
        <f aca="true" t="shared" si="19" ref="AC16:AI16">AC15/AC14</f>
        <v>0</v>
      </c>
      <c r="AD16" s="180">
        <f t="shared" si="19"/>
        <v>0</v>
      </c>
      <c r="AE16" s="180">
        <f t="shared" si="19"/>
        <v>0</v>
      </c>
      <c r="AF16" s="180">
        <f t="shared" si="19"/>
        <v>0</v>
      </c>
      <c r="AG16" s="180">
        <f t="shared" si="19"/>
        <v>0</v>
      </c>
      <c r="AH16" s="180">
        <f t="shared" si="19"/>
        <v>0</v>
      </c>
      <c r="AI16" s="180">
        <f t="shared" si="19"/>
        <v>0</v>
      </c>
      <c r="AJ16" s="20"/>
      <c r="AK16" s="1" t="s">
        <v>2</v>
      </c>
      <c r="AL16" s="180">
        <f aca="true" t="shared" si="20" ref="AL16:AR16">AL15/AL14</f>
        <v>0</v>
      </c>
      <c r="AM16" s="180">
        <f t="shared" si="20"/>
        <v>0</v>
      </c>
      <c r="AN16" s="180">
        <f t="shared" si="20"/>
        <v>0</v>
      </c>
      <c r="AO16" s="180">
        <f t="shared" si="20"/>
        <v>0</v>
      </c>
      <c r="AP16" s="180">
        <f t="shared" si="20"/>
        <v>0</v>
      </c>
      <c r="AQ16" s="180">
        <f t="shared" si="20"/>
        <v>0</v>
      </c>
      <c r="AR16" s="180">
        <f t="shared" si="20"/>
        <v>0</v>
      </c>
      <c r="AT16" s="99" t="s">
        <v>31</v>
      </c>
      <c r="AU16" s="100" t="e">
        <f>+AU15/AU14</f>
        <v>#DIV/0!</v>
      </c>
      <c r="AV16" s="100" t="e">
        <f aca="true" t="shared" si="21" ref="AV16:BA16">+AV15/AV14</f>
        <v>#DIV/0!</v>
      </c>
      <c r="AW16" s="100" t="e">
        <f t="shared" si="21"/>
        <v>#DIV/0!</v>
      </c>
      <c r="AX16" s="100" t="e">
        <f t="shared" si="21"/>
        <v>#DIV/0!</v>
      </c>
      <c r="AY16" s="100" t="e">
        <f t="shared" si="21"/>
        <v>#DIV/0!</v>
      </c>
      <c r="AZ16" s="100" t="e">
        <f t="shared" si="21"/>
        <v>#DIV/0!</v>
      </c>
      <c r="BA16" s="100" t="e">
        <f t="shared" si="21"/>
        <v>#DIV/0!</v>
      </c>
    </row>
    <row r="17" spans="1:53" s="14" customFormat="1" ht="15.75" customHeight="1">
      <c r="A17" s="1" t="s">
        <v>3</v>
      </c>
      <c r="B17" s="1" t="e">
        <f aca="true" t="shared" si="22" ref="B17:C19">K17+T17+AL17+AU17</f>
        <v>#REF!</v>
      </c>
      <c r="C17" s="1" t="e">
        <f t="shared" si="22"/>
        <v>#REF!</v>
      </c>
      <c r="D17" s="1">
        <f>M17+V17+AN17</f>
        <v>567</v>
      </c>
      <c r="E17" s="1" t="e">
        <f aca="true" t="shared" si="23" ref="E17:H19">N17+W17+AO17+AX17</f>
        <v>#REF!</v>
      </c>
      <c r="F17" s="1" t="e">
        <f t="shared" si="23"/>
        <v>#REF!</v>
      </c>
      <c r="G17" s="1" t="e">
        <f t="shared" si="23"/>
        <v>#REF!</v>
      </c>
      <c r="H17" s="1" t="e">
        <f t="shared" si="23"/>
        <v>#REF!</v>
      </c>
      <c r="I17" s="20"/>
      <c r="J17" s="1" t="s">
        <v>3</v>
      </c>
      <c r="K17" s="19">
        <f>Varna!K16+Provadia!K16+'Staro Oriahovo'!K16+Suvorovo!K16+Tsonevo!K16+Sherba!K16+'General Toshevo'!K16+Dobrich!K16+Balchik!K16+Tervel!K16+Varbitsa!K16+Novi_Pazar!K16+Omurtag!K16+Preslav!K16+Smiadovo!K16+Targovishte!K16+Shumen!K16+Palamara!K16+'Cherni Lom'!K16</f>
        <v>9.4</v>
      </c>
      <c r="L17" s="1">
        <f>Varna!L16+Provadia!L16+'Staro Oriahovo'!L16+Suvorovo!L16+Tsonevo!L16+Sherba!L16+'General Toshevo'!L16+Dobrich!L16+Balchik!L16+Tervel!L16+Varbitsa!L16+Novi_Pazar!L16+Omurtag!L16+Preslav!L16+Smiadovo!L16+Targovishte!L16+Shumen!L16+Palamara!L16+'Cherni Lom'!L16</f>
        <v>780</v>
      </c>
      <c r="M17" s="1">
        <f>Varna!M16+Provadia!M16+'Staro Oriahovo'!M16+Suvorovo!M16+Tsonevo!M16+Sherba!M16+'General Toshevo'!M16+Dobrich!M16+Balchik!M16+Tervel!M16+Varbitsa!M16+Novi_Pazar!M16+Omurtag!M16+Preslav!M16+Smiadovo!M16+Targovishte!M16+Shumen!M16+Palamara!M16+'Cherni Lom'!M16</f>
        <v>567</v>
      </c>
      <c r="N17" s="1">
        <f>Varna!N16+Provadia!N16+'Staro Oriahovo'!N16+Suvorovo!N16+Tsonevo!N16+Sherba!N16+'General Toshevo'!N16+Dobrich!N16+Balchik!N16+Tervel!N16+Varbitsa!N16+Novi_Pazar!N16+Omurtag!N16+Preslav!N16+Smiadovo!N16+Targovishte!N16+Shumen!N16+Palamara!N16+'Cherni Lom'!N16</f>
        <v>75</v>
      </c>
      <c r="O17" s="1">
        <f>Varna!O16+Provadia!O16+'Staro Oriahovo'!O16+Suvorovo!O16+Tsonevo!O16+Sherba!O16+'General Toshevo'!O16+Dobrich!O16+Balchik!O16+Tervel!O16+Varbitsa!O16+Novi_Pazar!O16+Omurtag!O16+Preslav!O16+Smiadovo!O16+Targovishte!O16+Shumen!O16+Palamara!O16+'Cherni Lom'!O16</f>
        <v>226</v>
      </c>
      <c r="P17" s="1">
        <f>Varna!P16+Provadia!P16+'Staro Oriahovo'!P16+Suvorovo!P16+Tsonevo!P16+Sherba!P16+'General Toshevo'!P16+Dobrich!P16+Balchik!P16+Tervel!P16+Varbitsa!P16+Novi_Pazar!P16+Omurtag!P16+Preslav!P16+Smiadovo!P16+Targovishte!P16+Shumen!P16+Palamara!P16+'Cherni Lom'!P16</f>
        <v>56</v>
      </c>
      <c r="Q17" s="1">
        <f>Varna!Q16+Provadia!Q16+'Staro Oriahovo'!Q16+Suvorovo!Q16+Tsonevo!Q16+Sherba!Q16+'General Toshevo'!Q16+Dobrich!Q16+Balchik!Q16+Tervel!Q16+Varbitsa!Q16+Novi_Pazar!Q16+Omurtag!Q16+Preslav!Q16+Smiadovo!Q16+Targovishte!Q16+Shumen!Q16+Palamara!Q16+'Cherni Lom'!Q16</f>
        <v>210</v>
      </c>
      <c r="R17" s="20"/>
      <c r="S17" s="1" t="s">
        <v>3</v>
      </c>
      <c r="T17" s="19">
        <f>Varna!T16+Provadia!T16+'Staro Oriahovo'!T16+Suvorovo!T16+Tsonevo!T16+Sherba!T16+'General Toshevo'!T16+Dobrich!T16+Balchik!T16+Tervel!T16+Varbitsa!T16+Novi_Pazar!T16+Omurtag!T16+Preslav!T16+Smiadovo!T16+Targovishte!T16+Shumen!T16+Palamara!T16+'Cherni Lom'!T16</f>
        <v>0</v>
      </c>
      <c r="U17" s="1">
        <f>Varna!U16+Provadia!U16+'Staro Oriahovo'!U16+Suvorovo!U16+Tsonevo!U16+Sherba!U16+'General Toshevo'!U16+Dobrich!U16+Balchik!U16+Tervel!U16+Varbitsa!U16+Novi_Pazar!U16+Omurtag!U16+Preslav!U16+Smiadovo!U16+Targovishte!U16+Shumen!U16+Palamara!U16+'Cherni Lom'!U16</f>
        <v>0</v>
      </c>
      <c r="V17" s="1">
        <f>Varna!V16+Provadia!V16+'Staro Oriahovo'!V16+Suvorovo!V16+Tsonevo!V16+Sherba!V16+'General Toshevo'!V16+Dobrich!V16+Balchik!V16+Tervel!V16+Varbitsa!V16+Novi_Pazar!V16+Omurtag!V16+Preslav!V16+Smiadovo!V16+Targovishte!V16+Shumen!V16+Palamara!V16+'Cherni Lom'!V16</f>
        <v>0</v>
      </c>
      <c r="W17" s="1">
        <f>Varna!W16+Provadia!W16+'Staro Oriahovo'!W16+Suvorovo!W16+Tsonevo!W16+Sherba!W16+'General Toshevo'!W16+Dobrich!W16+Balchik!W16+Tervel!W16+Varbitsa!W16+Novi_Pazar!W16+Omurtag!W16+Preslav!W16+Smiadovo!W16+Targovishte!W16+Shumen!W16+Palamara!W16+'Cherni Lom'!W16</f>
        <v>0</v>
      </c>
      <c r="X17" s="1">
        <f>Varna!X16+Provadia!X16+'Staro Oriahovo'!X16+Suvorovo!X16+Tsonevo!X16+Sherba!X16+'General Toshevo'!X16+Dobrich!X16+Balchik!X16+Tervel!X16+Varbitsa!X16+Novi_Pazar!X16+Omurtag!X16+Preslav!X16+Smiadovo!X16+Targovishte!X16+Shumen!X16+Palamara!X16+'Cherni Lom'!X16</f>
        <v>0</v>
      </c>
      <c r="Y17" s="1">
        <f>Varna!Y16+Provadia!Y16+'Staro Oriahovo'!Y16+Suvorovo!Y16+Tsonevo!Y16+Sherba!Y16+'General Toshevo'!Y16+Dobrich!Y16+Balchik!Y16+Tervel!Y16+Varbitsa!Y16+Novi_Pazar!Y16+Omurtag!Y16+Preslav!Y16+Smiadovo!Y16+Targovishte!Y16+Shumen!Y16+Palamara!Y16+'Cherni Lom'!Y16</f>
        <v>0</v>
      </c>
      <c r="Z17" s="1">
        <f>Varna!Z16+Provadia!Z16+'Staro Oriahovo'!Z16+Suvorovo!Z16+Tsonevo!Z16+Sherba!Z16+'General Toshevo'!Z16+Dobrich!Z16+Balchik!Z16+Tervel!Z16+Varbitsa!Z16+Novi_Pazar!Z16+Omurtag!Z16+Preslav!Z16+Smiadovo!Z16+Targovishte!Z16+Shumen!Z16+Palamara!Z16+'Cherni Lom'!Z16</f>
        <v>0</v>
      </c>
      <c r="AA17" s="20"/>
      <c r="AB17" s="1" t="s">
        <v>3</v>
      </c>
      <c r="AC17" s="19">
        <f>Varna!AC16+Provadia!AC16+'Staro Oriahovo'!AC16+Suvorovo!AC16+Tsonevo!AC16+Sherba!AC16+'General Toshevo'!AC16+Dobrich!AC16+Balchik!AC16+Tervel!AC16+Varbitsa!AC16+Novi_Pazar!AC16+Omurtag!AC16+Preslav!AC16+Smiadovo!AC16+Targovishte!AC16+Shumen!AC16+Palamara!AC16+'Cherni Lom'!AC16</f>
        <v>0</v>
      </c>
      <c r="AD17" s="1">
        <f>Varna!AD16+Provadia!AD16+'Staro Oriahovo'!AD16+Suvorovo!AD16+Tsonevo!AD16+Sherba!AD16+'General Toshevo'!AD16+Dobrich!AD16+Balchik!AD16+Tervel!AD16+Varbitsa!AD16+Novi_Pazar!AD16+Omurtag!AD16+Preslav!AD16+Smiadovo!AD16+Targovishte!AD16+Shumen!AD16+Palamara!AD16+'Cherni Lom'!AD16</f>
        <v>0</v>
      </c>
      <c r="AE17" s="1">
        <f>Varna!AE16+Provadia!AE16+'Staro Oriahovo'!AE16+Suvorovo!AE16+Tsonevo!AE16+Sherba!AE16+'General Toshevo'!AE16+Dobrich!AE16+Balchik!AE16+Tervel!AE16+Varbitsa!AE16+Novi_Pazar!AE16+Omurtag!AE16+Preslav!AE16+Smiadovo!AE16+Targovishte!AE16+Shumen!AE16+Palamara!AE16+'Cherni Lom'!AE16</f>
        <v>0</v>
      </c>
      <c r="AF17" s="1">
        <f>Varna!AF16+Provadia!AF16+'Staro Oriahovo'!AF16+Suvorovo!AF16+Tsonevo!AF16+Sherba!AF16+'General Toshevo'!AF16+Dobrich!AF16+Balchik!AF16+Tervel!AF16+Varbitsa!AF16+Novi_Pazar!AF16+Omurtag!AF16+Preslav!AF16+Smiadovo!AF16+Targovishte!AF16+Shumen!AF16+Palamara!AF16+'Cherni Lom'!AF16</f>
        <v>0</v>
      </c>
      <c r="AG17" s="1">
        <f>Varna!AG16+Provadia!AG16+'Staro Oriahovo'!AG16+Suvorovo!AG16+Tsonevo!AG16+Sherba!AG16+'General Toshevo'!AG16+Dobrich!AG16+Balchik!AG16+Tervel!AG16+Varbitsa!AG16+Novi_Pazar!AG16+Omurtag!AG16+Preslav!AG16+Smiadovo!AG16+Targovishte!AG16+Shumen!AG16+Palamara!AG16+'Cherni Lom'!AG16</f>
        <v>0</v>
      </c>
      <c r="AH17" s="1">
        <f>Varna!AH16+Provadia!AH16+'Staro Oriahovo'!AH16+Suvorovo!AH16+Tsonevo!AH16+Sherba!AH16+'General Toshevo'!AH16+Dobrich!AH16+Balchik!AH16+Tervel!AH16+Varbitsa!AH16+Novi_Pazar!AH16+Omurtag!AH16+Preslav!AH16+Smiadovo!AH16+Targovishte!AH16+Shumen!AH16+Palamara!AH16+'Cherni Lom'!AH16</f>
        <v>0</v>
      </c>
      <c r="AI17" s="1">
        <f>Varna!AI16+Provadia!AI16+'Staro Oriahovo'!AI16+Suvorovo!AI16+Tsonevo!AI16+Sherba!AI16+'General Toshevo'!AI16+Dobrich!AI16+Balchik!AI16+Tervel!AI16+Varbitsa!AI16+Novi_Pazar!AI16+Omurtag!AI16+Preslav!AI16+Smiadovo!AI16+Targovishte!AI16+Shumen!AI16+Palamara!AI16+'Cherni Lom'!AI16</f>
        <v>0</v>
      </c>
      <c r="AJ17" s="20"/>
      <c r="AK17" s="1" t="s">
        <v>3</v>
      </c>
      <c r="AL17" s="19">
        <f>Varna!AL16+Provadia!AL16+'Staro Oriahovo'!AL16+Suvorovo!AL16+Tsonevo!AL16+Sherba!AL16+'General Toshevo'!AL16+Dobrich!AL16+Balchik!AL16+Tervel!AL16+Varbitsa!AL16+Novi_Pazar!AL16+Omurtag!AL16+Preslav!AL16+Smiadovo!AL16+Targovishte!AL16+Shumen!AL16+Palamara!AL16+'Cherni Lom'!AL16</f>
        <v>0</v>
      </c>
      <c r="AM17" s="1">
        <f>Varna!AM16+Provadia!AM16+'Staro Oriahovo'!AM16+Suvorovo!AM16+Tsonevo!AM16+Sherba!AM16+'General Toshevo'!AM16+Dobrich!AM16+Balchik!AM16+Tervel!AM16+Varbitsa!AM16+Novi_Pazar!AM16+Omurtag!AM16+Preslav!AM16+Smiadovo!AM16+Targovishte!AM16+Shumen!AM16+Palamara!AM16+'Cherni Lom'!AM16</f>
        <v>0</v>
      </c>
      <c r="AN17" s="1">
        <f>Varna!AN16+Provadia!AN16+'Staro Oriahovo'!AN16+Suvorovo!AN16+Tsonevo!AN16+Sherba!AN16+'General Toshevo'!AN16+Dobrich!AN16+Balchik!AN16+Tervel!AN16+Varbitsa!AN16+Novi_Pazar!AN16+Omurtag!AN16+Preslav!AN16+Smiadovo!AN16+Targovishte!AN16+Shumen!AN16+Palamara!AN16+'Cherni Lom'!AN16</f>
        <v>0</v>
      </c>
      <c r="AO17" s="1">
        <f>Varna!AO16+Provadia!AO16+'Staro Oriahovo'!AO16+Suvorovo!AO16+Tsonevo!AO16+Sherba!AO16+'General Toshevo'!AO16+Dobrich!AO16+Balchik!AO16+Tervel!AO16+Varbitsa!AO16+Novi_Pazar!AO16+Omurtag!AO16+Preslav!AO16+Smiadovo!AO16+Targovishte!AO16+Shumen!AO16+Palamara!AO16+'Cherni Lom'!AO16</f>
        <v>0</v>
      </c>
      <c r="AP17" s="1">
        <f>Varna!AP16+Provadia!AP16+'Staro Oriahovo'!AP16+Suvorovo!AP16+Tsonevo!AP16+Sherba!AP16+'General Toshevo'!AP16+Dobrich!AP16+Balchik!AP16+Tervel!AP16+Varbitsa!AP16+Novi_Pazar!AP16+Omurtag!AP16+Preslav!AP16+Smiadovo!AP16+Targovishte!AP16+Shumen!AP16+Palamara!AP16+'Cherni Lom'!AP16</f>
        <v>0</v>
      </c>
      <c r="AQ17" s="1">
        <f>Varna!AQ16+Provadia!AQ16+'Staro Oriahovo'!AQ16+Suvorovo!AQ16+Tsonevo!AQ16+Sherba!AQ16+'General Toshevo'!AQ16+Dobrich!AQ16+Balchik!AQ16+Tervel!AQ16+Varbitsa!AQ16+Novi_Pazar!AQ16+Omurtag!AQ16+Preslav!AQ16+Smiadovo!AQ16+Targovishte!AQ16+Shumen!AQ16+Palamara!AQ16+'Cherni Lom'!AQ16</f>
        <v>0</v>
      </c>
      <c r="AR17" s="1">
        <f>Varna!AR16+Provadia!AR16+'Staro Oriahovo'!AR16+Suvorovo!AR16+Tsonevo!AR16+Sherba!AR16+'General Toshevo'!AR16+Dobrich!AR16+Balchik!AR16+Tervel!AR16+Varbitsa!AR16+Novi_Pazar!AR16+Omurtag!AR16+Preslav!AR16+Smiadovo!AR16+Targovishte!AR16+Shumen!AR16+Palamara!AR16+'Cherni Lom'!AR16</f>
        <v>0</v>
      </c>
      <c r="AT17" s="99" t="s">
        <v>3</v>
      </c>
      <c r="AU17" s="99" t="e">
        <f>Varna!AU16+Provadia!AU16+'Staro Oriahovo'!AU16+Suvorovo!AU16+Tsonevo!#REF!+Sherba!AU16+'General Toshevo'!AU16+Dobrich!AU16+Balchik!AU16+Tervel!AU16+Varbitsa!AU16+Novi_Pazar!AU16+Omurtag!AU16+Preslav!AU16+Smiadovo!AU16+Targovishte!AU16+Shumen!AU16+Palamara!AU16+'Cherni Lom'!AU16</f>
        <v>#REF!</v>
      </c>
      <c r="AV17" s="99" t="e">
        <f>Varna!AV16+Provadia!AV16+'Staro Oriahovo'!AV16+Suvorovo!AV16+Tsonevo!#REF!+Sherba!AV16+'General Toshevo'!AV16+Dobrich!AV16+Balchik!AV16+Tervel!AV16+Varbitsa!AV16+Novi_Pazar!AV16+Omurtag!AV16+Preslav!AV16+Smiadovo!AV16+Targovishte!AV16+Shumen!AV16+Palamara!AV16+'Cherni Lom'!AV16</f>
        <v>#REF!</v>
      </c>
      <c r="AW17" s="99" t="e">
        <f>Varna!AW16+Provadia!AW16+'Staro Oriahovo'!AW16+Suvorovo!AW16+Tsonevo!#REF!+Sherba!AW16+'General Toshevo'!AW16+Dobrich!AW16+Balchik!AW16+Tervel!AW16+Varbitsa!AW16+Novi_Pazar!AW16+Omurtag!AW16+Preslav!AW16+Smiadovo!AW16+Targovishte!AW16+Shumen!AW16+Palamara!AW16+'Cherni Lom'!AW16</f>
        <v>#REF!</v>
      </c>
      <c r="AX17" s="99" t="e">
        <f>Varna!AX16+Provadia!AX16+'Staro Oriahovo'!AX16+Suvorovo!AX16+Tsonevo!#REF!+Sherba!AX16+'General Toshevo'!AX16+Dobrich!AX16+Balchik!AX16+Tervel!AX16+Varbitsa!AX16+Novi_Pazar!AX16+Omurtag!AX16+Preslav!AX16+Smiadovo!AX16+Targovishte!AX16+Shumen!AX16+Palamara!AX16+'Cherni Lom'!AX16</f>
        <v>#REF!</v>
      </c>
      <c r="AY17" s="99" t="e">
        <f>Varna!AY16+Provadia!AY16+'Staro Oriahovo'!AY16+Suvorovo!AY16+Tsonevo!#REF!+Sherba!AY16+'General Toshevo'!AY16+Dobrich!AY16+Balchik!AY16+Tervel!AY16+Varbitsa!AY16+Novi_Pazar!AY16+Omurtag!AY16+Preslav!AY16+Smiadovo!AY16+Targovishte!AY16+Shumen!AY16+Palamara!AY16+'Cherni Lom'!AY16</f>
        <v>#REF!</v>
      </c>
      <c r="AZ17" s="99" t="e">
        <f>Varna!AZ16+Provadia!AZ16+'Staro Oriahovo'!AZ16+Suvorovo!AZ16+Tsonevo!#REF!+Sherba!AZ16+'General Toshevo'!AZ16+Dobrich!AZ16+Balchik!AZ16+Tervel!AZ16+Varbitsa!AZ16+Novi_Pazar!AZ16+Omurtag!AZ16+Preslav!AZ16+Smiadovo!AZ16+Targovishte!AZ16+Shumen!AZ16+Palamara!AZ16+'Cherni Lom'!AZ16</f>
        <v>#REF!</v>
      </c>
      <c r="BA17" s="99" t="e">
        <f>Varna!BA16+Provadia!BA16+'Staro Oriahovo'!BA16+Suvorovo!BA16+Tsonevo!#REF!+Sherba!BA16+'General Toshevo'!BA16+Dobrich!BA16+Balchik!BA16+Tervel!BA16+Varbitsa!BA16+Novi_Pazar!BA16+Omurtag!BA16+Preslav!BA16+Smiadovo!BA16+Targovishte!BA16+Shumen!BA16+Palamara!BA16+'Cherni Lom'!BA16</f>
        <v>#REF!</v>
      </c>
    </row>
    <row r="18" spans="1:53" s="14" customFormat="1" ht="15.75" customHeight="1">
      <c r="A18" s="1" t="s">
        <v>4</v>
      </c>
      <c r="B18" s="1" t="e">
        <f t="shared" si="22"/>
        <v>#REF!</v>
      </c>
      <c r="C18" s="1" t="e">
        <f t="shared" si="22"/>
        <v>#REF!</v>
      </c>
      <c r="D18" s="1">
        <f>M18+V18+AN18</f>
        <v>0</v>
      </c>
      <c r="E18" s="1" t="e">
        <f t="shared" si="23"/>
        <v>#REF!</v>
      </c>
      <c r="F18" s="1" t="e">
        <f t="shared" si="23"/>
        <v>#REF!</v>
      </c>
      <c r="G18" s="1" t="e">
        <f t="shared" si="23"/>
        <v>#REF!</v>
      </c>
      <c r="H18" s="1" t="e">
        <f t="shared" si="23"/>
        <v>#REF!</v>
      </c>
      <c r="I18" s="20"/>
      <c r="J18" s="1" t="s">
        <v>4</v>
      </c>
      <c r="K18" s="19">
        <f>Varna!K17+Provadia!K17+'Staro Oriahovo'!K17+Suvorovo!K17+Tsonevo!K17+Sherba!K17+'General Toshevo'!K17+Dobrich!K17+Balchik!K17+Tervel!K17+Varbitsa!K17+Preslav!K17+Smiadovo!K17+Shumen!K17+Palamara!K17+'Cherni Lom'!K17</f>
        <v>0</v>
      </c>
      <c r="L18" s="1">
        <f>Varna!L17+Provadia!L17+'Staro Oriahovo'!L17+Suvorovo!L17+Tsonevo!L17+Sherba!L17+'General Toshevo'!L17+Dobrich!L17+Balchik!L17+Tervel!L17+Varbitsa!L17+Preslav!L17+Smiadovo!L17+Shumen!L17+Palamara!L17+'Cherni Lom'!L17</f>
        <v>0</v>
      </c>
      <c r="M18" s="1">
        <f>Varna!M17+Provadia!M17+'Staro Oriahovo'!M17+Suvorovo!M17+Tsonevo!M17+Sherba!M17+'General Toshevo'!M17+Dobrich!M17+Balchik!M17+Tervel!M17+Varbitsa!M17+Preslav!M17+Smiadovo!M17+Shumen!M17+Palamara!M17+'Cherni Lom'!M17</f>
        <v>0</v>
      </c>
      <c r="N18" s="1">
        <f>Varna!N17+Provadia!N17+'Staro Oriahovo'!N17+Suvorovo!N17+Tsonevo!N17+Sherba!N17+'General Toshevo'!N17+Dobrich!N17+Balchik!N17+Tervel!N17+Varbitsa!N17+Preslav!N17+Smiadovo!N17+Shumen!N17+Palamara!N17+'Cherni Lom'!N17</f>
        <v>0</v>
      </c>
      <c r="O18" s="1">
        <f>Varna!O17+Provadia!O17+'Staro Oriahovo'!O17+Suvorovo!O17+Tsonevo!O17+Sherba!O17+'General Toshevo'!O17+Dobrich!O17+Balchik!O17+Tervel!O17+Varbitsa!O17+Preslav!O17+Smiadovo!O17+Shumen!O17+Palamara!O17+'Cherni Lom'!O17</f>
        <v>0</v>
      </c>
      <c r="P18" s="1">
        <f>Varna!P17+Provadia!P17+'Staro Oriahovo'!P17+Suvorovo!P17+Tsonevo!P17+Sherba!P17+'General Toshevo'!P17+Dobrich!P17+Balchik!P17+Tervel!P17+Varbitsa!P17+Preslav!P17+Smiadovo!P17+Shumen!P17+Palamara!P17+'Cherni Lom'!P17</f>
        <v>0</v>
      </c>
      <c r="Q18" s="1">
        <f>Varna!Q17+Provadia!Q17+'Staro Oriahovo'!Q17+Suvorovo!Q17+Tsonevo!Q17+Sherba!Q17+'General Toshevo'!Q17+Dobrich!Q17+Balchik!Q17+Tervel!Q17+Varbitsa!Q17+Preslav!Q17+Smiadovo!Q17+Shumen!Q17+Palamara!Q17+'Cherni Lom'!Q17</f>
        <v>0</v>
      </c>
      <c r="R18" s="20"/>
      <c r="S18" s="1" t="s">
        <v>4</v>
      </c>
      <c r="T18" s="19">
        <f>Varna!T17+Provadia!T17+'Staro Oriahovo'!T17+Suvorovo!T17+Tsonevo!T17+Sherba!T17+'General Toshevo'!T17+Dobrich!T17+Balchik!T17+Tervel!T17+Varbitsa!T17+Novi_Pazar!T17+Omurtag!T17+Preslav!T17+Smiadovo!T17+Targovishte!T17+Shumen!T17+Palamara!T17+'Cherni Lom'!T17</f>
        <v>0</v>
      </c>
      <c r="U18" s="1">
        <f>Varna!U17+Provadia!U17+'Staro Oriahovo'!U17+Suvorovo!U17+Tsonevo!U17+Sherba!U17+'General Toshevo'!U17+Dobrich!U17+Balchik!U17+Tervel!U17+Varbitsa!U17+Novi_Pazar!U17+Omurtag!U17+Preslav!U17+Smiadovo!U17+Targovishte!U17+Shumen!U17+Palamara!U17+'Cherni Lom'!U17</f>
        <v>0</v>
      </c>
      <c r="V18" s="4">
        <f>Varna!V17+Provadia!V17+'Staro Oriahovo'!V17+Suvorovo!V17+Tsonevo!V17+Sherba!V17+'General Toshevo'!V17+Dobrich!V17+Balchik!V17+Tervel!V17+Varbitsa!V17+Novi_Pazar!V17+Omurtag!V17+Preslav!V17+Smiadovo!V17+Targovishte!V17+Shumen!V17+Palamara!V17+'Cherni Lom'!V17</f>
        <v>0</v>
      </c>
      <c r="W18" s="1">
        <f>Varna!W17+Provadia!W17+'Staro Oriahovo'!W17+Suvorovo!W17+Tsonevo!W17+Sherba!W17+'General Toshevo'!W17+Dobrich!W17+Balchik!W17+Tervel!W17+Varbitsa!W17+Novi_Pazar!W17+Omurtag!W17+Preslav!W17+Smiadovo!W17+Targovishte!W17+Shumen!W17+Palamara!W17+'Cherni Lom'!W17</f>
        <v>0</v>
      </c>
      <c r="X18" s="1">
        <f>Varna!X17+Provadia!X17+'Staro Oriahovo'!X17+Suvorovo!X17+Tsonevo!X17+Sherba!X17+'General Toshevo'!X17+Dobrich!X17+Balchik!X17+Tervel!X17+Varbitsa!X17+Novi_Pazar!X17+Omurtag!X17+Preslav!X17+Smiadovo!X17+Targovishte!X17+Shumen!X17+Palamara!X17+'Cherni Lom'!X17</f>
        <v>0</v>
      </c>
      <c r="Y18" s="1">
        <f>Varna!Y17+Provadia!Y17+'Staro Oriahovo'!Y17+Suvorovo!Y17+Tsonevo!Y17+Sherba!Y17+'General Toshevo'!Y17+Dobrich!Y17+Balchik!Y17+Tervel!Y17+Varbitsa!Y17+Novi_Pazar!Y17+Omurtag!Y17+Preslav!Y17+Smiadovo!Y17+Targovishte!Y17+Shumen!Y17+Palamara!Y17+'Cherni Lom'!Y17</f>
        <v>0</v>
      </c>
      <c r="Z18" s="1">
        <f>Varna!Z17+Provadia!Z17+'Staro Oriahovo'!Z17+Suvorovo!Z17+Tsonevo!Z17+Sherba!Z17+'General Toshevo'!Z17+Dobrich!Z17+Balchik!Z17+Tervel!Z17+Varbitsa!Z17+Novi_Pazar!Z17+Omurtag!Z17+Preslav!Z17+Smiadovo!Z17+Targovishte!Z17+Shumen!Z17+Palamara!Z17+'Cherni Lom'!Z17</f>
        <v>0</v>
      </c>
      <c r="AA18" s="20"/>
      <c r="AB18" s="1" t="s">
        <v>4</v>
      </c>
      <c r="AC18" s="19">
        <f>Varna!AC17+Provadia!AC17+'Staro Oriahovo'!AC17+Suvorovo!AC17+Tsonevo!AC17+Sherba!AC17+'General Toshevo'!AC17+Dobrich!AC17+Balchik!AC17+Tervel!AC17+Varbitsa!AC17+Novi_Pazar!AC17+Omurtag!AC17+Preslav!AC17+Smiadovo!AC17+Targovishte!AC17+Shumen!AC17+Palamara!AC17+'Cherni Lom'!AC17</f>
        <v>0</v>
      </c>
      <c r="AD18" s="1">
        <f>Varna!AD17+Provadia!AD17+'Staro Oriahovo'!AD17+Suvorovo!AD17+Tsonevo!AD17+Sherba!AD17+'General Toshevo'!AD17+Dobrich!AD17+Balchik!AD17+Tervel!AD17+Varbitsa!AD17+Novi_Pazar!AD17+Omurtag!AD17+Preslav!AD17+Smiadovo!AD17+Targovishte!AD17+Shumen!AD17+Palamara!AD17+'Cherni Lom'!AD17</f>
        <v>0</v>
      </c>
      <c r="AE18" s="1">
        <f>Varna!AE17+Provadia!AE17+'Staro Oriahovo'!AE17+Suvorovo!AE17+Tsonevo!AE17+Sherba!AE17+'General Toshevo'!AE17+Dobrich!AE17+Balchik!AE17+Tervel!AE17+Varbitsa!AE17+Novi_Pazar!AE17+Omurtag!AE17+Preslav!AE17+Smiadovo!AE17+Targovishte!AE17+Shumen!AE17+Palamara!AE17+'Cherni Lom'!AE17</f>
        <v>0</v>
      </c>
      <c r="AF18" s="1">
        <f>Varna!AF17+Provadia!AF17+'Staro Oriahovo'!AF17+Suvorovo!AF17+Tsonevo!AF17+Sherba!AF17+'General Toshevo'!AF17+Dobrich!AF17+Balchik!AF17+Tervel!AF17+Varbitsa!AF17+Novi_Pazar!AF17+Omurtag!AF17+Preslav!AF17+Smiadovo!AF17+Targovishte!AF17+Shumen!AF17+Palamara!AF17+'Cherni Lom'!AF17</f>
        <v>0</v>
      </c>
      <c r="AG18" s="1">
        <f>Varna!AG17+Provadia!AG17+'Staro Oriahovo'!AG17+Suvorovo!AG17+Tsonevo!AG17+Sherba!AG17+'General Toshevo'!AG17+Dobrich!AG17+Balchik!AG17+Tervel!AG17+Varbitsa!AG17+Novi_Pazar!AG17+Omurtag!AG17+Preslav!AG17+Smiadovo!AG17+Targovishte!AG17+Shumen!AG17+Palamara!AG17+'Cherni Lom'!AG17</f>
        <v>0</v>
      </c>
      <c r="AH18" s="1">
        <f>Varna!AH17+Provadia!AH17+'Staro Oriahovo'!AH17+Suvorovo!AH17+Tsonevo!AH17+Sherba!AH17+'General Toshevo'!AH17+Dobrich!AH17+Balchik!AH17+Tervel!AH17+Varbitsa!AH17+Novi_Pazar!AH17+Omurtag!AH17+Preslav!AH17+Smiadovo!AH17+Targovishte!AH17+Shumen!AH17+Palamara!AH17+'Cherni Lom'!AH17</f>
        <v>0</v>
      </c>
      <c r="AI18" s="1">
        <f>Varna!AI17+Provadia!AI17+'Staro Oriahovo'!AI17+Suvorovo!AI17+Tsonevo!AI17+Sherba!AI17+'General Toshevo'!AI17+Dobrich!AI17+Balchik!AI17+Tervel!AI17+Varbitsa!AI17+Novi_Pazar!AI17+Omurtag!AI17+Preslav!AI17+Smiadovo!AI17+Targovishte!AI17+Shumen!AI17+Palamara!AI17+'Cherni Lom'!AI17</f>
        <v>0</v>
      </c>
      <c r="AJ18" s="20"/>
      <c r="AK18" s="1" t="s">
        <v>4</v>
      </c>
      <c r="AL18" s="19">
        <f>Varna!AL17+Provadia!AL17+'Staro Oriahovo'!AL17+Suvorovo!AL17+Tsonevo!AL17+Sherba!AL17+'General Toshevo'!AL17+Dobrich!AL17+Balchik!AL17+Tervel!AL17+Varbitsa!AL17+Novi_Pazar!AL17+Omurtag!AL17+Preslav!AL17+Smiadovo!AL17+Targovishte!AL17+Shumen!AL17+Palamara!AL17+'Cherni Lom'!AL17</f>
        <v>0</v>
      </c>
      <c r="AM18" s="1">
        <f>Varna!AM17+Provadia!AM17+'Staro Oriahovo'!AM17+Suvorovo!AM17+Tsonevo!AM17+Sherba!AM17+'General Toshevo'!AM17+Dobrich!AM17+Balchik!AM17+Tervel!AM17+Varbitsa!AM17+Novi_Pazar!AM17+Omurtag!AM17+Preslav!AM17+Smiadovo!AM17+Targovishte!AM17+Shumen!AM17+Palamara!AM17+'Cherni Lom'!AM17</f>
        <v>0</v>
      </c>
      <c r="AN18" s="1">
        <f>Varna!AN17+Provadia!AN17+'Staro Oriahovo'!AN17+Suvorovo!AN17+Tsonevo!AN17+Sherba!AN17+'General Toshevo'!AN17+Dobrich!AN17+Balchik!AN17+Tervel!AN17+Varbitsa!AN17+Novi_Pazar!AN17+Omurtag!AN17+Preslav!AN17+Smiadovo!AN17+Targovishte!AN17+Shumen!AN17+Palamara!AN17+'Cherni Lom'!AN17</f>
        <v>0</v>
      </c>
      <c r="AO18" s="1">
        <f>Varna!AO17+Provadia!AO17+'Staro Oriahovo'!AO17+Suvorovo!AO17+Tsonevo!AO17+Sherba!AO17+'General Toshevo'!AO17+Dobrich!AO17+Balchik!AO17+Tervel!AO17+Varbitsa!AO17+Novi_Pazar!AO17+Omurtag!AO17+Preslav!AO17+Smiadovo!AO17+Targovishte!AO17+Shumen!AO17+Palamara!AO17+'Cherni Lom'!AO17</f>
        <v>0</v>
      </c>
      <c r="AP18" s="1">
        <f>Varna!AP17+Provadia!AP17+'Staro Oriahovo'!AP17+Suvorovo!AP17+Tsonevo!AP17+Sherba!AP17+'General Toshevo'!AP17+Dobrich!AP17+Balchik!AP17+Tervel!AP17+Varbitsa!AP17+Novi_Pazar!AP17+Omurtag!AP17+Preslav!AP17+Smiadovo!AP17+Targovishte!AP17+Shumen!AP17+Palamara!AP17+'Cherni Lom'!AP17</f>
        <v>0</v>
      </c>
      <c r="AQ18" s="1">
        <f>Varna!AQ17+Provadia!AQ17+'Staro Oriahovo'!AQ17+Suvorovo!AQ17+Tsonevo!AQ17+Sherba!AQ17+'General Toshevo'!AQ17+Dobrich!AQ17+Balchik!AQ17+Tervel!AQ17+Varbitsa!AQ17+Novi_Pazar!AQ17+Omurtag!AQ17+Preslav!AQ17+Smiadovo!AQ17+Targovishte!AQ17+Shumen!AQ17+Palamara!AQ17+'Cherni Lom'!AQ17</f>
        <v>0</v>
      </c>
      <c r="AR18" s="1">
        <f>Varna!AR17+Provadia!AR17+'Staro Oriahovo'!AR17+Suvorovo!AR17+Tsonevo!AR17+Sherba!AR17+'General Toshevo'!AR17+Dobrich!AR17+Balchik!AR17+Tervel!AR17+Varbitsa!AR17+Novi_Pazar!AR17+Omurtag!AR17+Preslav!AR17+Smiadovo!AR17+Targovishte!AR17+Shumen!AR17+Palamara!AR17+'Cherni Lom'!AR17</f>
        <v>0</v>
      </c>
      <c r="AT18" s="99" t="s">
        <v>4</v>
      </c>
      <c r="AU18" s="99" t="e">
        <f>Varna!AU17+Provadia!AU17+'Staro Oriahovo'!AU17+Suvorovo!AU17+Tsonevo!#REF!+Sherba!AU17+'General Toshevo'!AU17+Dobrich!AU17+Balchik!AU17+Tervel!AU17+Varbitsa!AU17+Novi_Pazar!AU17+Omurtag!AU17+Preslav!AU17+Smiadovo!AU17+Targovishte!AU17+Shumen!AU17+Palamara!AU17+'Cherni Lom'!AU17</f>
        <v>#REF!</v>
      </c>
      <c r="AV18" s="99" t="e">
        <f>Varna!AV17+Provadia!AV17+'Staro Oriahovo'!AV17+Suvorovo!AV17+Tsonevo!#REF!+Sherba!AV17+'General Toshevo'!AV17+Dobrich!AV17+Balchik!AV17+Tervel!AV17+Varbitsa!AV17+Novi_Pazar!AV17+Omurtag!AV17+Preslav!AV17+Smiadovo!AV17+Targovishte!AV17+Shumen!AV17+Palamara!AV17+'Cherni Lom'!AV17</f>
        <v>#REF!</v>
      </c>
      <c r="AW18" s="99" t="e">
        <f>Varna!AW17+Provadia!AW17+'Staro Oriahovo'!AW17+Suvorovo!AW17+Tsonevo!#REF!+Sherba!AW17+'General Toshevo'!AW17+Dobrich!AW17+Balchik!AW17+Tervel!AW17+Varbitsa!AW17+Novi_Pazar!AW17+Omurtag!AW17+Preslav!AW17+Smiadovo!AW17+Targovishte!AW17+Shumen!AW17+Palamara!AW17+'Cherni Lom'!AW17</f>
        <v>#REF!</v>
      </c>
      <c r="AX18" s="99" t="e">
        <f>Varna!AX17+Provadia!AX17+'Staro Oriahovo'!AX17+Suvorovo!AX17+Tsonevo!#REF!+Sherba!AX17+'General Toshevo'!AX17+Dobrich!AX17+Balchik!AX17+Tervel!AX17+Varbitsa!AX17+Novi_Pazar!AX17+Omurtag!AX17+Preslav!AX17+Smiadovo!AX17+Targovishte!AX17+Shumen!AX17+Palamara!AX17+'Cherni Lom'!AX17</f>
        <v>#REF!</v>
      </c>
      <c r="AY18" s="99" t="e">
        <f>Varna!AY17+Provadia!AY17+'Staro Oriahovo'!AY17+Suvorovo!AY17+Tsonevo!#REF!+Sherba!AY17+'General Toshevo'!AY17+Dobrich!AY17+Balchik!AY17+Tervel!AY17+Varbitsa!AY17+Novi_Pazar!AY17+Omurtag!AY17+Preslav!AY17+Smiadovo!AY17+Targovishte!AY17+Shumen!AY17+Palamara!AY17+'Cherni Lom'!AY17</f>
        <v>#REF!</v>
      </c>
      <c r="AZ18" s="99" t="e">
        <f>Varna!AZ17+Provadia!AZ17+'Staro Oriahovo'!AZ17+Suvorovo!AZ17+Tsonevo!#REF!+Sherba!AZ17+'General Toshevo'!AZ17+Dobrich!AZ17+Balchik!AZ17+Tervel!AZ17+Varbitsa!AZ17+Novi_Pazar!AZ17+Omurtag!AZ17+Preslav!AZ17+Smiadovo!AZ17+Targovishte!AZ17+Shumen!AZ17+Palamara!AZ17+'Cherni Lom'!AZ17</f>
        <v>#REF!</v>
      </c>
      <c r="BA18" s="99" t="e">
        <f>Varna!BA17+Provadia!BA17+'Staro Oriahovo'!BA17+Suvorovo!BA17+Tsonevo!#REF!+Sherba!BA17+'General Toshevo'!BA17+Dobrich!BA17+Balchik!BA17+Tervel!BA17+Varbitsa!BA17+Novi_Pazar!BA17+Omurtag!BA17+Preslav!BA17+Smiadovo!BA17+Targovishte!BA17+Shumen!BA17+Palamara!BA17+'Cherni Lom'!BA17</f>
        <v>#REF!</v>
      </c>
    </row>
    <row r="19" spans="1:53" s="14" customFormat="1" ht="15.75" customHeight="1">
      <c r="A19" s="1" t="s">
        <v>5</v>
      </c>
      <c r="B19" s="1" t="e">
        <f t="shared" si="22"/>
        <v>#REF!</v>
      </c>
      <c r="C19" s="1" t="e">
        <f t="shared" si="22"/>
        <v>#REF!</v>
      </c>
      <c r="D19" s="1">
        <f>M19+V19+AN19</f>
        <v>0</v>
      </c>
      <c r="E19" s="1" t="e">
        <f t="shared" si="23"/>
        <v>#REF!</v>
      </c>
      <c r="F19" s="1" t="e">
        <f t="shared" si="23"/>
        <v>#REF!</v>
      </c>
      <c r="G19" s="1" t="e">
        <f t="shared" si="23"/>
        <v>#REF!</v>
      </c>
      <c r="H19" s="1" t="e">
        <f t="shared" si="23"/>
        <v>#REF!</v>
      </c>
      <c r="I19" s="20"/>
      <c r="J19" s="1" t="s">
        <v>5</v>
      </c>
      <c r="K19" s="19">
        <f>Varna!K18+Provadia!K18+'Staro Oriahovo'!K18+Suvorovo!K18+Tsonevo!K18+Sherba!K18+'General Toshevo'!K18+Dobrich!K18+Balchik!K18+Tervel!K18+Varbitsa!K18+Preslav!K18+Smiadovo!K18+Shumen!K18+Palamara!K18+'Cherni Lom'!K18</f>
        <v>0</v>
      </c>
      <c r="L19" s="1">
        <f>Varna!L18+Provadia!L18+'Staro Oriahovo'!L18+Suvorovo!L18+Tsonevo!L18+Sherba!L18+'General Toshevo'!L18+Dobrich!L18+Balchik!L18+Tervel!L18+Varbitsa!L18+Preslav!L18+Smiadovo!L18+Shumen!L18+Palamara!L18+'Cherni Lom'!L18</f>
        <v>0</v>
      </c>
      <c r="M19" s="1">
        <f>Varna!M18+Provadia!M18+'Staro Oriahovo'!M18+Suvorovo!M18+Tsonevo!M18+Sherba!M18+'General Toshevo'!M18+Dobrich!M18+Balchik!M18+Tervel!M18+Varbitsa!M18+Preslav!M18+Smiadovo!M18+Shumen!M18+Palamara!M18+'Cherni Lom'!M18</f>
        <v>0</v>
      </c>
      <c r="N19" s="1">
        <f>Varna!N18+Provadia!N18+'Staro Oriahovo'!N18+Suvorovo!N18+Tsonevo!N18+Sherba!N18+'General Toshevo'!N18+Dobrich!N18+Balchik!N18+Tervel!N18+Varbitsa!N18+Preslav!N18+Smiadovo!N18+Shumen!N18+Palamara!N18+'Cherni Lom'!N18</f>
        <v>0</v>
      </c>
      <c r="O19" s="1">
        <f>Varna!O18+Provadia!O18+'Staro Oriahovo'!O18+Suvorovo!O18+Tsonevo!O18+Sherba!O18+'General Toshevo'!O18+Dobrich!O18+Balchik!O18+Tervel!O18+Varbitsa!O18+Preslav!O18+Smiadovo!O18+Shumen!O18+Palamara!O18+'Cherni Lom'!O18</f>
        <v>0</v>
      </c>
      <c r="P19" s="1">
        <f>Varna!P18+Provadia!P18+'Staro Oriahovo'!P18+Suvorovo!P18+Tsonevo!P18+Sherba!P18+'General Toshevo'!P18+Dobrich!P18+Balchik!P18+Tervel!P18+Varbitsa!P18+Preslav!P18+Smiadovo!P18+Shumen!P18+Palamara!P18+'Cherni Lom'!P18</f>
        <v>0</v>
      </c>
      <c r="Q19" s="1">
        <f>Varna!Q18+Provadia!Q18+'Staro Oriahovo'!Q18+Suvorovo!Q18+Tsonevo!Q18+Sherba!Q18+'General Toshevo'!Q18+Dobrich!Q18+Balchik!Q18+Tervel!Q18+Varbitsa!Q18+Preslav!Q18+Smiadovo!Q18+Shumen!Q18+Palamara!Q18+'Cherni Lom'!Q18</f>
        <v>0</v>
      </c>
      <c r="R19" s="20"/>
      <c r="S19" s="1" t="s">
        <v>5</v>
      </c>
      <c r="T19" s="19">
        <f>Varna!T18+Provadia!T18+'Staro Oriahovo'!T18+Suvorovo!T18+Tsonevo!T18+Sherba!T18+'General Toshevo'!T18+Dobrich!T18+Balchik!T18+Tervel!T18+Varbitsa!T18+Novi_Pazar!T18+Omurtag!T18+Preslav!T18+Smiadovo!T18+Targovishte!T18+Shumen!T18+Palamara!T18+'Cherni Lom'!T18</f>
        <v>0</v>
      </c>
      <c r="U19" s="1">
        <f>Varna!U18+Provadia!U18+'Staro Oriahovo'!U18+Suvorovo!U18+Tsonevo!U18+Sherba!U18+'General Toshevo'!U18+Dobrich!U18+Balchik!U18+Tervel!U18+Varbitsa!U18+Novi_Pazar!U18+Omurtag!U18+Preslav!U18+Smiadovo!U18+Targovishte!U18+Shumen!U18+Palamara!U18+'Cherni Lom'!U18</f>
        <v>0</v>
      </c>
      <c r="V19" s="1">
        <f>Varna!V18+Provadia!V18+'Staro Oriahovo'!V18+Suvorovo!V18+Tsonevo!V18+Sherba!V18+'General Toshevo'!V18+Dobrich!V18+Balchik!V18+Tervel!V18+Varbitsa!V18+Novi_Pazar!V18+Omurtag!V18+Preslav!V18+Smiadovo!V18+Targovishte!V18+Shumen!V18+Palamara!V18+'Cherni Lom'!V18</f>
        <v>0</v>
      </c>
      <c r="W19" s="1">
        <f>Varna!W18+Provadia!W18+'Staro Oriahovo'!W18+Suvorovo!W18+Tsonevo!W18+Sherba!W18+'General Toshevo'!W18+Dobrich!W18+Balchik!W18+Tervel!W18+Varbitsa!W18+Novi_Pazar!W18+Omurtag!W18+Preslav!W18+Smiadovo!W18+Targovishte!W18+Shumen!W18+Palamara!W18+'Cherni Lom'!W18</f>
        <v>0</v>
      </c>
      <c r="X19" s="1">
        <f>Varna!X18+Provadia!X18+'Staro Oriahovo'!X18+Suvorovo!X18+Tsonevo!X18+Sherba!X18+'General Toshevo'!X18+Dobrich!X18+Balchik!X18+Tervel!X18+Varbitsa!X18+Novi_Pazar!X18+Omurtag!X18+Preslav!X18+Smiadovo!X18+Targovishte!X18+Shumen!X18+Palamara!X18+'Cherni Lom'!X18</f>
        <v>0</v>
      </c>
      <c r="Y19" s="1">
        <f>Varna!Y18+Provadia!Y18+'Staro Oriahovo'!Y18+Suvorovo!Y18+Tsonevo!Y18+Sherba!Y18+'General Toshevo'!Y18+Dobrich!Y18+Balchik!Y18+Tervel!Y18+Varbitsa!Y18+Novi_Pazar!Y18+Omurtag!Y18+Preslav!Y18+Smiadovo!Y18+Targovishte!Y18+Shumen!Y18+Palamara!Y18+'Cherni Lom'!Y18</f>
        <v>0</v>
      </c>
      <c r="Z19" s="1">
        <f>Varna!Z18+Provadia!Z18+'Staro Oriahovo'!Z18+Suvorovo!Z18+Tsonevo!Z18+Sherba!Z18+'General Toshevo'!Z18+Dobrich!Z18+Balchik!Z18+Tervel!Z18+Varbitsa!Z18+Novi_Pazar!Z18+Omurtag!Z18+Preslav!Z18+Smiadovo!Z18+Targovishte!Z18+Shumen!Z18+Palamara!Z18+'Cherni Lom'!Z18</f>
        <v>0</v>
      </c>
      <c r="AA19" s="20"/>
      <c r="AB19" s="1" t="s">
        <v>5</v>
      </c>
      <c r="AC19" s="19">
        <f>Varna!AC18+Provadia!AC18+'Staro Oriahovo'!AC18+Suvorovo!AC18+Tsonevo!AC18+Sherba!AC18+'General Toshevo'!AC18+Dobrich!AC18+Balchik!AC18+Tervel!AC18+Varbitsa!AC18+Novi_Pazar!AC18+Omurtag!AC18+Preslav!AC18+Smiadovo!AC18+Targovishte!AC18+Shumen!AC18+Palamara!AC18+'Cherni Lom'!AC18</f>
        <v>0</v>
      </c>
      <c r="AD19" s="1">
        <f>Varna!AD18+Provadia!AD18+'Staro Oriahovo'!AD18+Suvorovo!AD18+Tsonevo!AD18+Sherba!AD18+'General Toshevo'!AD18+Dobrich!AD18+Balchik!AD18+Tervel!AD18+Varbitsa!AD18+Novi_Pazar!AD18+Omurtag!AD18+Preslav!AD18+Smiadovo!AD18+Targovishte!AD18+Shumen!AD18+Palamara!AD18+'Cherni Lom'!AD18</f>
        <v>0</v>
      </c>
      <c r="AE19" s="1">
        <f>Varna!AE18+Provadia!AE18+'Staro Oriahovo'!AE18+Suvorovo!AE18+Tsonevo!AE18+Sherba!AE18+'General Toshevo'!AE18+Dobrich!AE18+Balchik!AE18+Tervel!AE18+Varbitsa!AE18+Novi_Pazar!AE18+Omurtag!AE18+Preslav!AE18+Smiadovo!AE18+Targovishte!AE18+Shumen!AE18+Palamara!AE18+'Cherni Lom'!AE18</f>
        <v>0</v>
      </c>
      <c r="AF19" s="1">
        <f>Varna!AF18+Provadia!AF18+'Staro Oriahovo'!AF18+Suvorovo!AF18+Tsonevo!AF18+Sherba!AF18+'General Toshevo'!AF18+Dobrich!AF18+Balchik!AF18+Tervel!AF18+Varbitsa!AF18+Novi_Pazar!AF18+Omurtag!AF18+Preslav!AF18+Smiadovo!AF18+Targovishte!AF18+Shumen!AF18+Palamara!AF18+'Cherni Lom'!AF18</f>
        <v>0</v>
      </c>
      <c r="AG19" s="1">
        <f>Varna!AG18+Provadia!AG18+'Staro Oriahovo'!AG18+Suvorovo!AG18+Tsonevo!AG18+Sherba!AG18+'General Toshevo'!AG18+Dobrich!AG18+Balchik!AG18+Tervel!AG18+Varbitsa!AG18+Novi_Pazar!AG18+Omurtag!AG18+Preslav!AG18+Smiadovo!AG18+Targovishte!AG18+Shumen!AG18+Palamara!AG18+'Cherni Lom'!AG18</f>
        <v>0</v>
      </c>
      <c r="AH19" s="1">
        <f>Varna!AH18+Provadia!AH18+'Staro Oriahovo'!AH18+Suvorovo!AH18+Tsonevo!AH18+Sherba!AH18+'General Toshevo'!AH18+Dobrich!AH18+Balchik!AH18+Tervel!AH18+Varbitsa!AH18+Novi_Pazar!AH18+Omurtag!AH18+Preslav!AH18+Smiadovo!AH18+Targovishte!AH18+Shumen!AH18+Palamara!AH18+'Cherni Lom'!AH18</f>
        <v>0</v>
      </c>
      <c r="AI19" s="1">
        <f>Varna!AI18+Provadia!AI18+'Staro Oriahovo'!AI18+Suvorovo!AI18+Tsonevo!AI18+Sherba!AI18+'General Toshevo'!AI18+Dobrich!AI18+Balchik!AI18+Tervel!AI18+Varbitsa!AI18+Novi_Pazar!AI18+Omurtag!AI18+Preslav!AI18+Smiadovo!AI18+Targovishte!AI18+Shumen!AI18+Palamara!AI18+'Cherni Lom'!AI18</f>
        <v>0</v>
      </c>
      <c r="AJ19" s="20"/>
      <c r="AK19" s="1" t="s">
        <v>5</v>
      </c>
      <c r="AL19" s="19">
        <f>Varna!AL18+Provadia!AL18+'Staro Oriahovo'!AL18+Suvorovo!AL18+Tsonevo!AL18+Sherba!AL18+'General Toshevo'!AL18+Dobrich!AL18+Balchik!AL18+Tervel!AL18+Varbitsa!AL18+Novi_Pazar!AL18+Omurtag!AL18+Preslav!AL18+Smiadovo!AL18+Targovishte!AL18+Shumen!AL18+Palamara!AL18+'Cherni Lom'!AL18</f>
        <v>0</v>
      </c>
      <c r="AM19" s="1">
        <f>Varna!AM18+Provadia!AM18+'Staro Oriahovo'!AM18+Suvorovo!AM18+Tsonevo!AM18+Sherba!AM18+'General Toshevo'!AM18+Dobrich!AM18+Balchik!AM18+Tervel!AM18+Varbitsa!AM18+Novi_Pazar!AM18+Omurtag!AM18+Preslav!AM18+Smiadovo!AM18+Targovishte!AM18+Shumen!AM18+Palamara!AM18+'Cherni Lom'!AM18</f>
        <v>0</v>
      </c>
      <c r="AN19" s="1">
        <f>Varna!AN18+Provadia!AN18+'Staro Oriahovo'!AN18+Suvorovo!AN18+Tsonevo!AN18+Sherba!AN18+'General Toshevo'!AN18+Dobrich!AN18+Balchik!AN18+Tervel!AN18+Varbitsa!AN18+Novi_Pazar!AN18+Omurtag!AN18+Preslav!AN18+Smiadovo!AN18+Targovishte!AN18+Shumen!AN18+Palamara!AN18+'Cherni Lom'!AN18</f>
        <v>0</v>
      </c>
      <c r="AO19" s="1">
        <f>Varna!AO18+Provadia!AO18+'Staro Oriahovo'!AO18+Suvorovo!AO18+Tsonevo!AO18+Sherba!AO18+'General Toshevo'!AO18+Dobrich!AO18+Balchik!AO18+Tervel!AO18+Varbitsa!AO18+Novi_Pazar!AO18+Omurtag!AO18+Preslav!AO18+Smiadovo!AO18+Targovishte!AO18+Shumen!AO18+Palamara!AO18+'Cherni Lom'!AO18</f>
        <v>0</v>
      </c>
      <c r="AP19" s="1">
        <f>Varna!AP18+Provadia!AP18+'Staro Oriahovo'!AP18+Suvorovo!AP18+Tsonevo!AP18+Sherba!AP18+'General Toshevo'!AP18+Dobrich!AP18+Balchik!AP18+Tervel!AP18+Varbitsa!AP18+Novi_Pazar!AP18+Omurtag!AP18+Preslav!AP18+Smiadovo!AP18+Targovishte!AP18+Shumen!AP18+Palamara!AP18+'Cherni Lom'!AP18</f>
        <v>0</v>
      </c>
      <c r="AQ19" s="1">
        <f>Varna!AQ18+Provadia!AQ18+'Staro Oriahovo'!AQ18+Suvorovo!AQ18+Tsonevo!AQ18+Sherba!AQ18+'General Toshevo'!AQ18+Dobrich!AQ18+Balchik!AQ18+Tervel!AQ18+Varbitsa!AQ18+Novi_Pazar!AQ18+Omurtag!AQ18+Preslav!AQ18+Smiadovo!AQ18+Targovishte!AQ18+Shumen!AQ18+Palamara!AQ18+'Cherni Lom'!AQ18</f>
        <v>0</v>
      </c>
      <c r="AR19" s="1">
        <f>Varna!AR18+Provadia!AR18+'Staro Oriahovo'!AR18+Suvorovo!AR18+Tsonevo!AR18+Sherba!AR18+'General Toshevo'!AR18+Dobrich!AR18+Balchik!AR18+Tervel!AR18+Varbitsa!AR18+Novi_Pazar!AR18+Omurtag!AR18+Preslav!AR18+Smiadovo!AR18+Targovishte!AR18+Shumen!AR18+Palamara!AR18+'Cherni Lom'!AR18</f>
        <v>0</v>
      </c>
      <c r="AT19" s="99" t="s">
        <v>5</v>
      </c>
      <c r="AU19" s="99" t="e">
        <f>Varna!AU18+Provadia!AU18+'Staro Oriahovo'!AU18+Suvorovo!AU18+Tsonevo!#REF!+Sherba!AU18+'General Toshevo'!AU18+Dobrich!AU18+Balchik!AU18+Tervel!AU18+Varbitsa!AU18+Novi_Pazar!AU18+Omurtag!AU18+Preslav!AU18+Smiadovo!AU18+Targovishte!AU18+Shumen!AU18+Palamara!AU18+'Cherni Lom'!AU18</f>
        <v>#REF!</v>
      </c>
      <c r="AV19" s="99" t="e">
        <f>Varna!AV18+Provadia!AV18+'Staro Oriahovo'!AV18+Suvorovo!AV18+Tsonevo!#REF!+Sherba!AV18+'General Toshevo'!AV18+Dobrich!AV18+Balchik!AV18+Tervel!AV18+Varbitsa!AV18+Novi_Pazar!AV18+Omurtag!AV18+Preslav!AV18+Smiadovo!AV18+Targovishte!AV18+Shumen!AV18+Palamara!AV18+'Cherni Lom'!AV18</f>
        <v>#REF!</v>
      </c>
      <c r="AW19" s="99" t="e">
        <f>Varna!AW18+Provadia!AW18+'Staro Oriahovo'!AW18+Suvorovo!AW18+Tsonevo!#REF!+Sherba!AW18+'General Toshevo'!AW18+Dobrich!AW18+Balchik!AW18+Tervel!AW18+Varbitsa!AW18+Novi_Pazar!AW18+Omurtag!AW18+Preslav!AW18+Smiadovo!AW18+Targovishte!AW18+Shumen!AW18+Palamara!AW18+'Cherni Lom'!AW18</f>
        <v>#REF!</v>
      </c>
      <c r="AX19" s="99" t="e">
        <f>Varna!AX18+Provadia!AX18+'Staro Oriahovo'!AX18+Suvorovo!AX18+Tsonevo!#REF!+Sherba!AX18+'General Toshevo'!AX18+Dobrich!AX18+Balchik!AX18+Tervel!AX18+Varbitsa!AX18+Novi_Pazar!AX18+Omurtag!AX18+Preslav!AX18+Smiadovo!AX18+Targovishte!AX18+Shumen!AX18+Palamara!AX18+'Cherni Lom'!AX18</f>
        <v>#REF!</v>
      </c>
      <c r="AY19" s="99" t="e">
        <f>Varna!AY18+Provadia!AY18+'Staro Oriahovo'!AY18+Suvorovo!AY18+Tsonevo!#REF!+Sherba!AY18+'General Toshevo'!AY18+Dobrich!AY18+Balchik!AY18+Tervel!AY18+Varbitsa!AY18+Novi_Pazar!AY18+Omurtag!AY18+Preslav!AY18+Smiadovo!AY18+Targovishte!AY18+Shumen!AY18+Palamara!AY18+'Cherni Lom'!AY18</f>
        <v>#REF!</v>
      </c>
      <c r="AZ19" s="99" t="e">
        <f>Varna!AZ18+Provadia!AZ18+'Staro Oriahovo'!AZ18+Suvorovo!AZ18+Tsonevo!#REF!+Sherba!AZ18+'General Toshevo'!AZ18+Dobrich!AZ18+Balchik!AZ18+Tervel!AZ18+Varbitsa!AZ18+Novi_Pazar!AZ18+Omurtag!AZ18+Preslav!AZ18+Smiadovo!AZ18+Targovishte!AZ18+Shumen!AZ18+Palamara!AZ18+'Cherni Lom'!AZ18</f>
        <v>#REF!</v>
      </c>
      <c r="BA19" s="99" t="e">
        <f>Varna!BA18+Provadia!BA18+'Staro Oriahovo'!BA18+Suvorovo!BA18+Tsonevo!#REF!+Sherba!BA18+'General Toshevo'!BA18+Dobrich!BA18+Balchik!BA18+Tervel!BA18+Varbitsa!BA18+Novi_Pazar!BA18+Omurtag!BA18+Preslav!BA18+Smiadovo!BA18+Targovishte!BA18+Shumen!BA18+Palamara!BA18+'Cherni Lom'!BA18</f>
        <v>#REF!</v>
      </c>
    </row>
    <row r="20" spans="1:53" s="124" customFormat="1" ht="15.75" customHeight="1">
      <c r="A20" s="209" t="s">
        <v>6</v>
      </c>
      <c r="B20" s="210"/>
      <c r="C20" s="210"/>
      <c r="D20" s="210"/>
      <c r="E20" s="210"/>
      <c r="F20" s="210"/>
      <c r="G20" s="210"/>
      <c r="H20" s="211"/>
      <c r="I20" s="123"/>
      <c r="J20" s="209" t="s">
        <v>6</v>
      </c>
      <c r="K20" s="210"/>
      <c r="L20" s="210"/>
      <c r="M20" s="210"/>
      <c r="N20" s="210"/>
      <c r="O20" s="210"/>
      <c r="P20" s="210"/>
      <c r="Q20" s="211"/>
      <c r="R20" s="123"/>
      <c r="S20" s="209" t="s">
        <v>6</v>
      </c>
      <c r="T20" s="210"/>
      <c r="U20" s="210"/>
      <c r="V20" s="210"/>
      <c r="W20" s="210"/>
      <c r="X20" s="210"/>
      <c r="Y20" s="210"/>
      <c r="Z20" s="211"/>
      <c r="AA20" s="123"/>
      <c r="AB20" s="209" t="s">
        <v>6</v>
      </c>
      <c r="AC20" s="210"/>
      <c r="AD20" s="210"/>
      <c r="AE20" s="210"/>
      <c r="AF20" s="210"/>
      <c r="AG20" s="210"/>
      <c r="AH20" s="210"/>
      <c r="AI20" s="211"/>
      <c r="AJ20" s="123"/>
      <c r="AK20" s="209" t="s">
        <v>6</v>
      </c>
      <c r="AL20" s="210"/>
      <c r="AM20" s="210"/>
      <c r="AN20" s="210"/>
      <c r="AO20" s="210"/>
      <c r="AP20" s="210"/>
      <c r="AQ20" s="210"/>
      <c r="AR20" s="211"/>
      <c r="AT20" s="202" t="s">
        <v>6</v>
      </c>
      <c r="AU20" s="203"/>
      <c r="AV20" s="203"/>
      <c r="AW20" s="203"/>
      <c r="AX20" s="203"/>
      <c r="AY20" s="203"/>
      <c r="AZ20" s="203"/>
      <c r="BA20" s="204"/>
    </row>
    <row r="21" spans="1:53" s="124" customFormat="1" ht="15.75" customHeight="1">
      <c r="A21" s="128" t="s">
        <v>29</v>
      </c>
      <c r="B21" s="126">
        <f aca="true" t="shared" si="24" ref="B21:H22">K21+T21+AL21</f>
        <v>15103.6</v>
      </c>
      <c r="C21" s="125">
        <f t="shared" si="24"/>
        <v>699936</v>
      </c>
      <c r="D21" s="125">
        <f t="shared" si="24"/>
        <v>597143</v>
      </c>
      <c r="E21" s="125">
        <f t="shared" si="24"/>
        <v>65339</v>
      </c>
      <c r="F21" s="125">
        <f t="shared" si="24"/>
        <v>110984</v>
      </c>
      <c r="G21" s="125">
        <f t="shared" si="24"/>
        <v>40148</v>
      </c>
      <c r="H21" s="125">
        <f t="shared" si="24"/>
        <v>380672</v>
      </c>
      <c r="I21" s="123"/>
      <c r="J21" s="128" t="s">
        <v>29</v>
      </c>
      <c r="K21" s="125">
        <f aca="true" t="shared" si="25" ref="K21:Q21">K24+K27+K30+K33+K36+K39</f>
        <v>5638.9</v>
      </c>
      <c r="L21" s="127">
        <f t="shared" si="25"/>
        <v>147369</v>
      </c>
      <c r="M21" s="125">
        <f t="shared" si="25"/>
        <v>127290</v>
      </c>
      <c r="N21" s="125">
        <f t="shared" si="25"/>
        <v>6891</v>
      </c>
      <c r="O21" s="125">
        <f t="shared" si="25"/>
        <v>29208</v>
      </c>
      <c r="P21" s="125">
        <f t="shared" si="25"/>
        <v>14125</v>
      </c>
      <c r="Q21" s="125">
        <f t="shared" si="25"/>
        <v>77066</v>
      </c>
      <c r="R21" s="123"/>
      <c r="S21" s="128" t="s">
        <v>29</v>
      </c>
      <c r="T21" s="125">
        <f aca="true" t="shared" si="26" ref="T21:Z21">T24+T27+T30+T33+T36+T39</f>
        <v>8644</v>
      </c>
      <c r="U21" s="127">
        <f t="shared" si="26"/>
        <v>522197</v>
      </c>
      <c r="V21" s="125">
        <f t="shared" si="26"/>
        <v>446843</v>
      </c>
      <c r="W21" s="125">
        <f t="shared" si="26"/>
        <v>58042</v>
      </c>
      <c r="X21" s="125">
        <f t="shared" si="26"/>
        <v>80565</v>
      </c>
      <c r="Y21" s="125">
        <f t="shared" si="26"/>
        <v>23850</v>
      </c>
      <c r="Z21" s="125">
        <f t="shared" si="26"/>
        <v>284386</v>
      </c>
      <c r="AA21" s="123"/>
      <c r="AB21" s="128" t="s">
        <v>29</v>
      </c>
      <c r="AC21" s="125">
        <f aca="true" t="shared" si="27" ref="AC21:AI21">AC24+AC27+AC30+AC33+AC36+AC39</f>
        <v>1763.9500000000003</v>
      </c>
      <c r="AD21" s="127">
        <f t="shared" si="27"/>
        <v>121119</v>
      </c>
      <c r="AE21" s="125">
        <f t="shared" si="27"/>
        <v>105210</v>
      </c>
      <c r="AF21" s="125">
        <f t="shared" si="27"/>
        <v>32574</v>
      </c>
      <c r="AG21" s="125">
        <f t="shared" si="27"/>
        <v>10612</v>
      </c>
      <c r="AH21" s="125">
        <f t="shared" si="27"/>
        <v>3739</v>
      </c>
      <c r="AI21" s="125">
        <f t="shared" si="27"/>
        <v>58285</v>
      </c>
      <c r="AJ21" s="123"/>
      <c r="AK21" s="128" t="s">
        <v>29</v>
      </c>
      <c r="AL21" s="126">
        <f>Varna!AL20+Provadia!AL20+'Staro Oriahovo'!AL20+Suvorovo!AL20+Tsonevo!AL20+Sherba!AL20+'General Toshevo'!AL20+Dobrich!AL20+Balchik!AL20+Tervel!AL20+Varbitsa!AL20+Preslav!AL20+Smiadovo!AL20+Shumen!AL20+Palamara!AL20+'Cherni Lom'!AL20</f>
        <v>820.6999999999999</v>
      </c>
      <c r="AM21" s="125">
        <f aca="true" t="shared" si="28" ref="AM21:AR22">AM24+AM27+AM30+AM33+AM36+AM39</f>
        <v>30370</v>
      </c>
      <c r="AN21" s="125">
        <f t="shared" si="28"/>
        <v>23010</v>
      </c>
      <c r="AO21" s="125">
        <f t="shared" si="28"/>
        <v>406</v>
      </c>
      <c r="AP21" s="125">
        <f t="shared" si="28"/>
        <v>1211</v>
      </c>
      <c r="AQ21" s="125">
        <f t="shared" si="28"/>
        <v>2173</v>
      </c>
      <c r="AR21" s="125">
        <f t="shared" si="28"/>
        <v>19220</v>
      </c>
      <c r="AT21" s="111" t="s">
        <v>29</v>
      </c>
      <c r="AU21" s="111" t="e">
        <f aca="true" t="shared" si="29" ref="AU21:BA22">AU24+AU27+AU30+AU33+AU36+AU39</f>
        <v>#REF!</v>
      </c>
      <c r="AV21" s="111" t="e">
        <f t="shared" si="29"/>
        <v>#REF!</v>
      </c>
      <c r="AW21" s="111" t="e">
        <f t="shared" si="29"/>
        <v>#REF!</v>
      </c>
      <c r="AX21" s="111" t="e">
        <f t="shared" si="29"/>
        <v>#REF!</v>
      </c>
      <c r="AY21" s="111" t="e">
        <f t="shared" si="29"/>
        <v>#REF!</v>
      </c>
      <c r="AZ21" s="111" t="e">
        <f t="shared" si="29"/>
        <v>#REF!</v>
      </c>
      <c r="BA21" s="111" t="e">
        <f t="shared" si="29"/>
        <v>#REF!</v>
      </c>
    </row>
    <row r="22" spans="1:53" s="124" customFormat="1" ht="15.75" customHeight="1">
      <c r="A22" s="121" t="s">
        <v>30</v>
      </c>
      <c r="B22" s="125">
        <f t="shared" si="24"/>
        <v>1202.5</v>
      </c>
      <c r="C22" s="125">
        <f t="shared" si="24"/>
        <v>39570</v>
      </c>
      <c r="D22" s="125">
        <f t="shared" si="24"/>
        <v>34050</v>
      </c>
      <c r="E22" s="125">
        <f t="shared" si="24"/>
        <v>3854</v>
      </c>
      <c r="F22" s="125">
        <f t="shared" si="24"/>
        <v>3094</v>
      </c>
      <c r="G22" s="125">
        <f t="shared" si="24"/>
        <v>2539</v>
      </c>
      <c r="H22" s="125">
        <f t="shared" si="24"/>
        <v>24563</v>
      </c>
      <c r="I22" s="123"/>
      <c r="J22" s="121" t="s">
        <v>30</v>
      </c>
      <c r="K22" s="125">
        <f>K25+K28+K31+K34+K37+K40</f>
        <v>449.70000000000005</v>
      </c>
      <c r="L22" s="125">
        <f aca="true" t="shared" si="30" ref="L22:Q22">L25+L28+L31+L34+L37+L40</f>
        <v>13360</v>
      </c>
      <c r="M22" s="125">
        <f t="shared" si="30"/>
        <v>11381</v>
      </c>
      <c r="N22" s="125">
        <f t="shared" si="30"/>
        <v>571</v>
      </c>
      <c r="O22" s="125">
        <f t="shared" si="30"/>
        <v>1806</v>
      </c>
      <c r="P22" s="125">
        <f t="shared" si="30"/>
        <v>967</v>
      </c>
      <c r="Q22" s="125">
        <f t="shared" si="30"/>
        <v>8037</v>
      </c>
      <c r="R22" s="123"/>
      <c r="S22" s="121" t="s">
        <v>30</v>
      </c>
      <c r="T22" s="125">
        <f>T25+T28+T31+T34+T37+T40</f>
        <v>697.7</v>
      </c>
      <c r="U22" s="125">
        <f aca="true" t="shared" si="31" ref="U22:Z22">U25+U28+U31+U34+U37+U40</f>
        <v>24990</v>
      </c>
      <c r="V22" s="125">
        <f t="shared" si="31"/>
        <v>21626</v>
      </c>
      <c r="W22" s="125">
        <f t="shared" si="31"/>
        <v>3111</v>
      </c>
      <c r="X22" s="125">
        <f t="shared" si="31"/>
        <v>1282</v>
      </c>
      <c r="Y22" s="125">
        <f t="shared" si="31"/>
        <v>1460</v>
      </c>
      <c r="Z22" s="125">
        <f t="shared" si="31"/>
        <v>15773</v>
      </c>
      <c r="AA22" s="123"/>
      <c r="AB22" s="121" t="s">
        <v>30</v>
      </c>
      <c r="AC22" s="125">
        <f>AC25+AC28+AC31+AC34+AC37+AC40</f>
        <v>190.39999999999998</v>
      </c>
      <c r="AD22" s="125">
        <f aca="true" t="shared" si="32" ref="AD22:AI22">AD25+AD28+AD31+AD34+AD37+AD40</f>
        <v>8670</v>
      </c>
      <c r="AE22" s="125">
        <f t="shared" si="32"/>
        <v>7626</v>
      </c>
      <c r="AF22" s="125">
        <f t="shared" si="32"/>
        <v>2079</v>
      </c>
      <c r="AG22" s="125">
        <f t="shared" si="32"/>
        <v>202</v>
      </c>
      <c r="AH22" s="125">
        <f t="shared" si="32"/>
        <v>389</v>
      </c>
      <c r="AI22" s="125">
        <f t="shared" si="32"/>
        <v>4956</v>
      </c>
      <c r="AJ22" s="123"/>
      <c r="AK22" s="121" t="s">
        <v>30</v>
      </c>
      <c r="AL22" s="126">
        <f>Varna!AL21+Provadia!AL21+'Staro Oriahovo'!AL21+Suvorovo!AL21+Tsonevo!AL21+Sherba!AL21+'General Toshevo'!AL21+Dobrich!AL21+Balchik!AL21+Tervel!AL21+Varbitsa!AL21+Preslav!AL21+Smiadovo!AL21+Shumen!AL21+Palamara!AL21+'Cherni Lom'!AL21</f>
        <v>55.099999999999994</v>
      </c>
      <c r="AM22" s="125">
        <f t="shared" si="28"/>
        <v>1220</v>
      </c>
      <c r="AN22" s="125">
        <f t="shared" si="28"/>
        <v>1043</v>
      </c>
      <c r="AO22" s="125">
        <f t="shared" si="28"/>
        <v>172</v>
      </c>
      <c r="AP22" s="125">
        <f t="shared" si="28"/>
        <v>6</v>
      </c>
      <c r="AQ22" s="125">
        <f t="shared" si="28"/>
        <v>112</v>
      </c>
      <c r="AR22" s="125">
        <f t="shared" si="28"/>
        <v>753</v>
      </c>
      <c r="AT22" s="113" t="s">
        <v>30</v>
      </c>
      <c r="AU22" s="111" t="e">
        <f>AU25+AU28+AU31+AU34+AU37+AU40</f>
        <v>#REF!</v>
      </c>
      <c r="AV22" s="111" t="e">
        <f t="shared" si="29"/>
        <v>#REF!</v>
      </c>
      <c r="AW22" s="111" t="e">
        <f t="shared" si="29"/>
        <v>#REF!</v>
      </c>
      <c r="AX22" s="111" t="e">
        <f t="shared" si="29"/>
        <v>#REF!</v>
      </c>
      <c r="AY22" s="111" t="e">
        <f t="shared" si="29"/>
        <v>#REF!</v>
      </c>
      <c r="AZ22" s="111" t="e">
        <f t="shared" si="29"/>
        <v>#REF!</v>
      </c>
      <c r="BA22" s="111" t="e">
        <f t="shared" si="29"/>
        <v>#REF!</v>
      </c>
    </row>
    <row r="23" spans="1:53" s="14" customFormat="1" ht="15.75" customHeight="1">
      <c r="A23" s="1" t="s">
        <v>2</v>
      </c>
      <c r="B23" s="180">
        <f aca="true" t="shared" si="33" ref="B23:H23">B22/B21</f>
        <v>0.07961678010540534</v>
      </c>
      <c r="C23" s="180">
        <f t="shared" si="33"/>
        <v>0.05653374022767796</v>
      </c>
      <c r="D23" s="180">
        <f t="shared" si="33"/>
        <v>0.057021517458967115</v>
      </c>
      <c r="E23" s="180">
        <f t="shared" si="33"/>
        <v>0.058984679900212736</v>
      </c>
      <c r="F23" s="180">
        <f t="shared" si="33"/>
        <v>0.027877892308801267</v>
      </c>
      <c r="G23" s="180">
        <f t="shared" si="33"/>
        <v>0.06324100826940321</v>
      </c>
      <c r="H23" s="180">
        <f t="shared" si="33"/>
        <v>0.06452536566913249</v>
      </c>
      <c r="I23" s="20"/>
      <c r="J23" s="1" t="s">
        <v>2</v>
      </c>
      <c r="K23" s="180">
        <f aca="true" t="shared" si="34" ref="K23:Q23">K22/K21</f>
        <v>0.07974959655251912</v>
      </c>
      <c r="L23" s="180">
        <f t="shared" si="34"/>
        <v>0.0906567867054808</v>
      </c>
      <c r="M23" s="180">
        <f t="shared" si="34"/>
        <v>0.08941000864168434</v>
      </c>
      <c r="N23" s="180">
        <f t="shared" si="34"/>
        <v>0.08286170367145552</v>
      </c>
      <c r="O23" s="180">
        <f t="shared" si="34"/>
        <v>0.06183237469186524</v>
      </c>
      <c r="P23" s="180">
        <f t="shared" si="34"/>
        <v>0.06846017699115044</v>
      </c>
      <c r="Q23" s="180">
        <f t="shared" si="34"/>
        <v>0.10428723431863597</v>
      </c>
      <c r="R23" s="20"/>
      <c r="S23" s="1" t="s">
        <v>2</v>
      </c>
      <c r="T23" s="180">
        <f aca="true" t="shared" si="35" ref="T23:Z23">T22/T21</f>
        <v>0.08071494678389635</v>
      </c>
      <c r="U23" s="180">
        <f t="shared" si="35"/>
        <v>0.04785550280832713</v>
      </c>
      <c r="V23" s="180">
        <f t="shared" si="35"/>
        <v>0.04839731180750286</v>
      </c>
      <c r="W23" s="180">
        <f t="shared" si="35"/>
        <v>0.05359911788015575</v>
      </c>
      <c r="X23" s="180">
        <f t="shared" si="35"/>
        <v>0.01591261714143859</v>
      </c>
      <c r="Y23" s="180">
        <f t="shared" si="35"/>
        <v>0.061215932914046124</v>
      </c>
      <c r="Z23" s="180">
        <f t="shared" si="35"/>
        <v>0.055463349110012446</v>
      </c>
      <c r="AA23" s="20"/>
      <c r="AB23" s="1" t="s">
        <v>2</v>
      </c>
      <c r="AC23" s="180">
        <f aca="true" t="shared" si="36" ref="AC23:AI23">AC22/AC21</f>
        <v>0.10793956744805688</v>
      </c>
      <c r="AD23" s="180">
        <f t="shared" si="36"/>
        <v>0.07158249325043965</v>
      </c>
      <c r="AE23" s="180">
        <f t="shared" si="36"/>
        <v>0.07248360422013117</v>
      </c>
      <c r="AF23" s="180">
        <f t="shared" si="36"/>
        <v>0.06382390863879167</v>
      </c>
      <c r="AG23" s="180">
        <f t="shared" si="36"/>
        <v>0.019035054655107426</v>
      </c>
      <c r="AH23" s="180">
        <f t="shared" si="36"/>
        <v>0.10403851297138272</v>
      </c>
      <c r="AI23" s="180">
        <f t="shared" si="36"/>
        <v>0.08503045380458094</v>
      </c>
      <c r="AJ23" s="20"/>
      <c r="AK23" s="1" t="s">
        <v>2</v>
      </c>
      <c r="AL23" s="180">
        <f aca="true" t="shared" si="37" ref="AL23:AR23">AL22/AL21</f>
        <v>0.06713780918727916</v>
      </c>
      <c r="AM23" s="180">
        <f t="shared" si="37"/>
        <v>0.040171221600263415</v>
      </c>
      <c r="AN23" s="180">
        <f t="shared" si="37"/>
        <v>0.04532811820947414</v>
      </c>
      <c r="AO23" s="180">
        <f t="shared" si="37"/>
        <v>0.4236453201970443</v>
      </c>
      <c r="AP23" s="180">
        <f t="shared" si="37"/>
        <v>0.00495458298926507</v>
      </c>
      <c r="AQ23" s="180">
        <f t="shared" si="37"/>
        <v>0.05154164749194662</v>
      </c>
      <c r="AR23" s="180">
        <f t="shared" si="37"/>
        <v>0.03917793964620187</v>
      </c>
      <c r="AT23" s="99" t="s">
        <v>31</v>
      </c>
      <c r="AU23" s="100" t="e">
        <f>+AU22/AU21</f>
        <v>#REF!</v>
      </c>
      <c r="AV23" s="100" t="e">
        <f aca="true" t="shared" si="38" ref="AV23:BA23">+AV22/AV21</f>
        <v>#REF!</v>
      </c>
      <c r="AW23" s="100" t="e">
        <f t="shared" si="38"/>
        <v>#REF!</v>
      </c>
      <c r="AX23" s="100" t="e">
        <f t="shared" si="38"/>
        <v>#REF!</v>
      </c>
      <c r="AY23" s="100" t="e">
        <f t="shared" si="38"/>
        <v>#REF!</v>
      </c>
      <c r="AZ23" s="100" t="e">
        <f t="shared" si="38"/>
        <v>#REF!</v>
      </c>
      <c r="BA23" s="100" t="e">
        <f t="shared" si="38"/>
        <v>#REF!</v>
      </c>
    </row>
    <row r="24" spans="1:53" s="14" customFormat="1" ht="15.75" customHeight="1">
      <c r="A24" s="1" t="s">
        <v>23</v>
      </c>
      <c r="B24" s="1" t="e">
        <f>K24+T24+AL24+AU24</f>
        <v>#REF!</v>
      </c>
      <c r="C24" s="1" t="e">
        <f>L24+U24+AM24+AV24</f>
        <v>#REF!</v>
      </c>
      <c r="D24" s="1">
        <f>M24+V24+AN24</f>
        <v>68913</v>
      </c>
      <c r="E24" s="1" t="e">
        <f aca="true" t="shared" si="39" ref="E24:H25">N24+W24+AO24+AX24</f>
        <v>#REF!</v>
      </c>
      <c r="F24" s="1" t="e">
        <f t="shared" si="39"/>
        <v>#REF!</v>
      </c>
      <c r="G24" s="1" t="e">
        <f t="shared" si="39"/>
        <v>#REF!</v>
      </c>
      <c r="H24" s="1" t="e">
        <f t="shared" si="39"/>
        <v>#REF!</v>
      </c>
      <c r="I24" s="20"/>
      <c r="J24" s="1" t="s">
        <v>23</v>
      </c>
      <c r="K24" s="19">
        <f>Varna!K23+Provadia!K23+'Staro Oriahovo'!K23+Suvorovo!K23+Tsonevo!K23+Sherba!K23+'General Toshevo'!K23+Dobrich!K23+Balchik!K23+Tervel!K23+Varbitsa!K23+Novi_Pazar!K23+Omurtag!K23+Preslav!K23+Smiadovo!K23+Targovishte!K23+Shumen!K23+Palamara!K23+'Cherni Lom'!K23</f>
        <v>606</v>
      </c>
      <c r="L24" s="1">
        <f>Varna!L23+Provadia!L23+'Staro Oriahovo'!L23+Suvorovo!L23+Tsonevo!L23+Sherba!L23+'General Toshevo'!L23+Dobrich!L23+Balchik!L23+Tervel!L23+Varbitsa!L23+Novi_Pazar!L23+Omurtag!L23+Preslav!L23+Smiadovo!L23+Targovishte!L23+Shumen!L23+Palamara!L23+'Cherni Lom'!L23</f>
        <v>20469</v>
      </c>
      <c r="M24" s="1">
        <f>Varna!M23+Provadia!M23+'Staro Oriahovo'!M23+Suvorovo!M23+Tsonevo!M23+Sherba!M23+'General Toshevo'!M23+Dobrich!M23+Balchik!M23+Tervel!M23+Varbitsa!M23+Novi_Pazar!M23+Omurtag!M23+Preslav!M23+Smiadovo!M23+Targovishte!M23+Shumen!M23+Palamara!M23+'Cherni Lom'!M23</f>
        <v>16469</v>
      </c>
      <c r="N24" s="1">
        <f>Varna!N23+Provadia!N23+'Staro Oriahovo'!N23+Suvorovo!N23+Tsonevo!N23+Sherba!N23+'General Toshevo'!N23+Dobrich!N23+Balchik!N23+Tervel!N23+Varbitsa!N23+Novi_Pazar!N23+Omurtag!N23+Preslav!N23+Smiadovo!N23+Targovishte!N23+Shumen!N23+Palamara!N23+'Cherni Lom'!N23</f>
        <v>1298</v>
      </c>
      <c r="O24" s="1">
        <f>Varna!O23+Provadia!O23+'Staro Oriahovo'!O23+Suvorovo!O23+Tsonevo!O23+Sherba!O23+'General Toshevo'!O23+Dobrich!O23+Balchik!O23+Tervel!O23+Varbitsa!O23+Novi_Pazar!O23+Omurtag!O23+Preslav!O23+Smiadovo!O23+Targovishte!O23+Shumen!O23+Palamara!O23+'Cherni Lom'!O23</f>
        <v>3862</v>
      </c>
      <c r="P24" s="1">
        <f>Varna!P23+Provadia!P23+'Staro Oriahovo'!P23+Suvorovo!P23+Tsonevo!P23+Sherba!P23+'General Toshevo'!P23+Dobrich!P23+Balchik!P23+Tervel!P23+Varbitsa!P23+Novi_Pazar!P23+Omurtag!P23+Preslav!P23+Smiadovo!P23+Targovishte!P23+Shumen!P23+Palamara!P23+'Cherni Lom'!P23</f>
        <v>1879</v>
      </c>
      <c r="Q24" s="1">
        <f>Varna!Q23+Provadia!Q23+'Staro Oriahovo'!Q23+Suvorovo!Q23+Tsonevo!Q23+Sherba!Q23+'General Toshevo'!Q23+Dobrich!Q23+Balchik!Q23+Tervel!Q23+Varbitsa!Q23+Novi_Pazar!Q23+Omurtag!Q23+Preslav!Q23+Smiadovo!Q23+Targovishte!Q23+Shumen!Q23+Palamara!Q23+'Cherni Lom'!Q23</f>
        <v>9430</v>
      </c>
      <c r="R24" s="20"/>
      <c r="S24" s="1" t="s">
        <v>23</v>
      </c>
      <c r="T24" s="19">
        <f>Varna!T23+Provadia!T23+'Staro Oriahovo'!T23+Suvorovo!T23+Tsonevo!T23+Sherba!T23+'General Toshevo'!T23+Dobrich!T23+Balchik!T23+Tervel!T23+Varbitsa!T23+Novi_Pazar!T23+Omurtag!T23+Preslav!T23+Smiadovo!T23+Targovishte!T23+Shumen!T23+Palamara!T23+'Cherni Lom'!T23</f>
        <v>800.3</v>
      </c>
      <c r="U24" s="1">
        <f>Varna!U23+Provadia!U23+'Staro Oriahovo'!U23+Suvorovo!U23+Tsonevo!U23+Sherba!U23+'General Toshevo'!U23+Dobrich!U23+Balchik!U23+Tervel!U23+Varbitsa!U23+Novi_Pazar!U23+Omurtag!U23+Preslav!U23+Smiadovo!U23+Targovishte!U23+Shumen!U23+Palamara!U23+'Cherni Lom'!U23</f>
        <v>60947</v>
      </c>
      <c r="V24" s="1">
        <f>Varna!V23+Provadia!V23+'Staro Oriahovo'!V23+Suvorovo!V23+Tsonevo!V23+Sherba!V23+'General Toshevo'!V23+Dobrich!V23+Balchik!V23+Tervel!V23+Varbitsa!V23+Novi_Pazar!V23+Omurtag!V23+Preslav!V23+Smiadovo!V23+Targovishte!V23+Shumen!V23+Palamara!V23+'Cherni Lom'!V23</f>
        <v>51735</v>
      </c>
      <c r="W24" s="1">
        <f>Varna!W23+Provadia!W23+'Staro Oriahovo'!W23+Suvorovo!W23+Tsonevo!W23+Sherba!W23+'General Toshevo'!W23+Dobrich!W23+Balchik!W23+Tervel!W23+Varbitsa!W23+Novi_Pazar!W23+Omurtag!W23+Preslav!W23+Smiadovo!W23+Targovishte!W23+Shumen!W23+Palamara!W23+'Cherni Lom'!W23</f>
        <v>13704</v>
      </c>
      <c r="X24" s="1">
        <f>Varna!X23+Provadia!X23+'Staro Oriahovo'!X23+Suvorovo!X23+Tsonevo!X23+Sherba!X23+'General Toshevo'!X23+Dobrich!X23+Balchik!X23+Tervel!X23+Varbitsa!X23+Novi_Pazar!X23+Omurtag!X23+Preslav!X23+Smiadovo!X23+Targovishte!X23+Shumen!X23+Palamara!X23+'Cherni Lom'!X23</f>
        <v>6525</v>
      </c>
      <c r="Y24" s="1">
        <f>Varna!Y23+Provadia!Y23+'Staro Oriahovo'!Y23+Suvorovo!Y23+Tsonevo!Y23+Sherba!Y23+'General Toshevo'!Y23+Dobrich!Y23+Balchik!Y23+Tervel!Y23+Varbitsa!Y23+Novi_Pazar!Y23+Omurtag!Y23+Preslav!Y23+Smiadovo!Y23+Targovishte!Y23+Shumen!Y23+Palamara!Y23+'Cherni Lom'!Y23</f>
        <v>2474</v>
      </c>
      <c r="Z24" s="1">
        <f>Varna!Z23+Provadia!Z23+'Staro Oriahovo'!Z23+Suvorovo!Z23+Tsonevo!Z23+Sherba!Z23+'General Toshevo'!Z23+Dobrich!Z23+Balchik!Z23+Tervel!Z23+Varbitsa!Z23+Novi_Pazar!Z23+Omurtag!Z23+Preslav!Z23+Smiadovo!Z23+Targovishte!Z23+Shumen!Z23+Palamara!Z23+'Cherni Lom'!Z23</f>
        <v>29032</v>
      </c>
      <c r="AA24" s="20"/>
      <c r="AB24" s="1" t="s">
        <v>23</v>
      </c>
      <c r="AC24" s="19">
        <f>Varna!AC23+Provadia!AC23+'Staro Oriahovo'!AC23+Suvorovo!AC23+Tsonevo!AC23+Sherba!AC23+'General Toshevo'!AC23+Dobrich!AC23+Balchik!AC23+Tervel!AC23+Varbitsa!AC23+Novi_Pazar!AC23+Omurtag!AC23+Preslav!AC23+Smiadovo!AC23+Targovishte!AC23+Shumen!AC23+Palamara!AC23+'Cherni Lom'!AC23</f>
        <v>566.9</v>
      </c>
      <c r="AD24" s="1">
        <f>Varna!AD23+Provadia!AD23+'Staro Oriahovo'!AD23+Suvorovo!AD23+Tsonevo!AD23+Sherba!AD23+'General Toshevo'!AD23+Dobrich!AD23+Balchik!AD23+Tervel!AD23+Varbitsa!AD23+Novi_Pazar!AD23+Omurtag!AD23+Preslav!AD23+Smiadovo!AD23+Targovishte!AD23+Shumen!AD23+Palamara!AD23+'Cherni Lom'!AD23</f>
        <v>47874</v>
      </c>
      <c r="AE24" s="1">
        <f>Varna!AE23+Provadia!AE23+'Staro Oriahovo'!AE23+Suvorovo!AE23+Tsonevo!AE23+Sherba!AE23+'General Toshevo'!AE23+Dobrich!AE23+Balchik!AE23+Tervel!AE23+Varbitsa!AE23+Novi_Pazar!AE23+Omurtag!AE23+Preslav!AE23+Smiadovo!AE23+Targovishte!AE23+Shumen!AE23+Palamara!AE23+'Cherni Lom'!AE23</f>
        <v>41186</v>
      </c>
      <c r="AF24" s="1">
        <f>Varna!AF23+Provadia!AF23+'Staro Oriahovo'!AF23+Suvorovo!AF23+Tsonevo!AF23+Sherba!AF23+'General Toshevo'!AF23+Dobrich!AF23+Balchik!AF23+Tervel!AF23+Varbitsa!AF23+Novi_Pazar!AF23+Omurtag!AF23+Preslav!AF23+Smiadovo!AF23+Targovishte!AF23+Shumen!AF23+Palamara!AF23+'Cherni Lom'!AF23</f>
        <v>12075</v>
      </c>
      <c r="AG24" s="1">
        <f>Varna!AG23+Provadia!AG23+'Staro Oriahovo'!AG23+Suvorovo!AG23+Tsonevo!AG23+Sherba!AG23+'General Toshevo'!AG23+Dobrich!AG23+Balchik!AG23+Tervel!AG23+Varbitsa!AG23+Novi_Pazar!AG23+Omurtag!AG23+Preslav!AG23+Smiadovo!AG23+Targovishte!AG23+Shumen!AG23+Palamara!AG23+'Cherni Lom'!AG23</f>
        <v>3713</v>
      </c>
      <c r="AH24" s="1">
        <f>Varna!AH23+Provadia!AH23+'Staro Oriahovo'!AH23+Suvorovo!AH23+Tsonevo!AH23+Sherba!AH23+'General Toshevo'!AH23+Dobrich!AH23+Balchik!AH23+Tervel!AH23+Varbitsa!AH23+Novi_Pazar!AH23+Omurtag!AH23+Preslav!AH23+Smiadovo!AH23+Targovishte!AH23+Shumen!AH23+Palamara!AH23+'Cherni Lom'!AH23</f>
        <v>1853</v>
      </c>
      <c r="AI24" s="1">
        <f>Varna!AI23+Provadia!AI23+'Staro Oriahovo'!AI23+Suvorovo!AI23+Tsonevo!AI23+Sherba!AI23+'General Toshevo'!AI23+Dobrich!AI23+Balchik!AI23+Tervel!AI23+Varbitsa!AI23+Novi_Pazar!AI23+Omurtag!AI23+Preslav!AI23+Smiadovo!AI23+Targovishte!AI23+Shumen!AI23+Palamara!AI23+'Cherni Lom'!AI23</f>
        <v>23545</v>
      </c>
      <c r="AJ24" s="20"/>
      <c r="AK24" s="1" t="s">
        <v>23</v>
      </c>
      <c r="AL24" s="19">
        <f>Varna!AL23+Provadia!AL23+'Staro Oriahovo'!AL23+Suvorovo!AL23+Tsonevo!AL23+Sherba!AL23+'General Toshevo'!AL23+Dobrich!AL23+Balchik!AL23+Tervel!AL23+Varbitsa!AL23+Novi_Pazar!AL23+Omurtag!AL23+Preslav!AL23+Smiadovo!AL23+Targovishte!AL23+Shumen!AL23+Palamara!AL23+'Cherni Lom'!AL23</f>
        <v>16.4</v>
      </c>
      <c r="AM24" s="1">
        <f>Varna!AM23+Provadia!AM23+'Staro Oriahovo'!AM23+Suvorovo!AM23+Tsonevo!AM23+Sherba!AM23+'General Toshevo'!AM23+Dobrich!AM23+Balchik!AM23+Tervel!AM23+Varbitsa!AM23+Novi_Pazar!AM23+Omurtag!AM23+Preslav!AM23+Smiadovo!AM23+Targovishte!AM23+Shumen!AM23+Palamara!AM23+'Cherni Lom'!AM23</f>
        <v>865</v>
      </c>
      <c r="AN24" s="1">
        <f>Varna!AN23+Provadia!AN23+'Staro Oriahovo'!AN23+Suvorovo!AN23+Tsonevo!AN23+Sherba!AN23+'General Toshevo'!AN23+Dobrich!AN23+Balchik!AN23+Tervel!AN23+Varbitsa!AN23+Novi_Pazar!AN23+Omurtag!AN23+Preslav!AN23+Smiadovo!AN23+Targovishte!AN23+Shumen!AN23+Palamara!AN23+'Cherni Lom'!AN23</f>
        <v>709</v>
      </c>
      <c r="AO24" s="1">
        <f>Varna!AO23+Provadia!AO23+'Staro Oriahovo'!AO23+Suvorovo!AO23+Tsonevo!AO23+Sherba!AO23+'General Toshevo'!AO23+Dobrich!AO23+Balchik!AO23+Tervel!AO23+Varbitsa!AO23+Novi_Pazar!AO23+Omurtag!AO23+Preslav!AO23+Smiadovo!AO23+Targovishte!AO23+Shumen!AO23+Palamara!AO23+'Cherni Lom'!AO23</f>
        <v>58</v>
      </c>
      <c r="AP24" s="1">
        <f>Varna!AP23+Provadia!AP23+'Staro Oriahovo'!AP23+Suvorovo!AP23+Tsonevo!AP23+Sherba!AP23+'General Toshevo'!AP23+Dobrich!AP23+Balchik!AP23+Tervel!AP23+Varbitsa!AP23+Novi_Pazar!AP23+Omurtag!AP23+Preslav!AP23+Smiadovo!AP23+Targovishte!AP23+Shumen!AP23+Palamara!AP23+'Cherni Lom'!AP23</f>
        <v>92</v>
      </c>
      <c r="AQ24" s="1">
        <f>Varna!AQ23+Provadia!AQ23+'Staro Oriahovo'!AQ23+Suvorovo!AQ23+Tsonevo!AQ23+Sherba!AQ23+'General Toshevo'!AQ23+Dobrich!AQ23+Balchik!AQ23+Tervel!AQ23+Varbitsa!AQ23+Novi_Pazar!AQ23+Omurtag!AQ23+Preslav!AQ23+Smiadovo!AQ23+Targovishte!AQ23+Shumen!AQ23+Palamara!AQ23+'Cherni Lom'!AQ23</f>
        <v>71</v>
      </c>
      <c r="AR24" s="1">
        <f>Varna!AR23+Provadia!AR23+'Staro Oriahovo'!AR23+Suvorovo!AR23+Tsonevo!AR23+Sherba!AR23+'General Toshevo'!AR23+Dobrich!AR23+Balchik!AR23+Tervel!AR23+Varbitsa!AR23+Novi_Pazar!AR23+Omurtag!AR23+Preslav!AR23+Smiadovo!AR23+Targovishte!AR23+Shumen!AR23+Palamara!AR23+'Cherni Lom'!AR23</f>
        <v>488</v>
      </c>
      <c r="AT24" s="99" t="s">
        <v>23</v>
      </c>
      <c r="AU24" s="99" t="e">
        <f>Varna!AU23+Provadia!AU23+'Staro Oriahovo'!AU23+Suvorovo!AU23+Tsonevo!#REF!+Sherba!AU23+'General Toshevo'!AU23+Dobrich!AU23+Balchik!AU23+Tervel!AU23+Varbitsa!AU23+Novi_Pazar!AU23+Omurtag!AU23+Preslav!AU23+Smiadovo!AU23+Targovishte!AU23+Shumen!AU23+Palamara!AU23+'Cherni Lom'!AU23</f>
        <v>#REF!</v>
      </c>
      <c r="AV24" s="99" t="e">
        <f>Varna!AV23+Provadia!AV23+'Staro Oriahovo'!AV23+Suvorovo!AV23+Tsonevo!#REF!+Sherba!AV23+'General Toshevo'!AV23+Dobrich!AV23+Balchik!AV23+Tervel!AV23+Varbitsa!AV23+Novi_Pazar!AV23+Omurtag!AV23+Preslav!AV23+Smiadovo!AV23+Targovishte!AV23+Shumen!AV23+Palamara!AV23+'Cherni Lom'!AV23</f>
        <v>#REF!</v>
      </c>
      <c r="AW24" s="99" t="e">
        <f>SUM(AX24:BA24)</f>
        <v>#REF!</v>
      </c>
      <c r="AX24" s="99" t="e">
        <f>Varna!AX23+Provadia!AX23+'Staro Oriahovo'!AX23+Suvorovo!AX23+Tsonevo!#REF!+Sherba!AX23+'General Toshevo'!AX23+Dobrich!AX23+Balchik!AX23+Tervel!AX23+Varbitsa!AX23+Novi_Pazar!AX23+Omurtag!AX23+Preslav!AX23+Smiadovo!AX23+Targovishte!AX23+Shumen!AX23+Palamara!AX23+'Cherni Lom'!AX23</f>
        <v>#REF!</v>
      </c>
      <c r="AY24" s="99" t="e">
        <f>Varna!AY23+Provadia!AY23+'Staro Oriahovo'!AY23+Suvorovo!AY23+Tsonevo!#REF!+Sherba!AY23+'General Toshevo'!AY23+Dobrich!AY23+Balchik!AY23+Tervel!AY23+Varbitsa!AY23+Novi_Pazar!AY23+Omurtag!AY23+Preslav!AY23+Smiadovo!AY23+Targovishte!AY23+Shumen!AY23+Palamara!AY23+'Cherni Lom'!AY23</f>
        <v>#REF!</v>
      </c>
      <c r="AZ24" s="99" t="e">
        <f>Varna!AZ23+Provadia!AZ23+'Staro Oriahovo'!AZ23+Suvorovo!AZ23+Tsonevo!#REF!+Sherba!AZ23+'General Toshevo'!AZ23+Dobrich!AZ23+Balchik!AZ23+Tervel!AZ23+Varbitsa!AZ23+Novi_Pazar!AZ23+Omurtag!AZ23+Preslav!AZ23+Smiadovo!AZ23+Targovishte!AZ23+Shumen!AZ23+Palamara!AZ23+'Cherni Lom'!AZ23</f>
        <v>#REF!</v>
      </c>
      <c r="BA24" s="99" t="e">
        <f>Varna!BA23+Provadia!BA23+'Staro Oriahovo'!BA23+Suvorovo!BA23+Tsonevo!#REF!+Sherba!BA23+'General Toshevo'!BA23+Dobrich!BA23+Balchik!BA23+Tervel!BA23+Varbitsa!BA23+Novi_Pazar!BA23+Omurtag!BA23+Preslav!BA23+Smiadovo!BA23+Targovishte!BA23+Shumen!BA23+Palamara!BA23+'Cherni Lom'!BA23</f>
        <v>#REF!</v>
      </c>
    </row>
    <row r="25" spans="1:53" s="14" customFormat="1" ht="15.75" customHeight="1">
      <c r="A25" s="1" t="s">
        <v>32</v>
      </c>
      <c r="B25" s="1" t="e">
        <f>K25+T25+AL25+AU25</f>
        <v>#REF!</v>
      </c>
      <c r="C25" s="1" t="e">
        <f>L25+U25+AM25+AV25</f>
        <v>#REF!</v>
      </c>
      <c r="D25" s="1">
        <f>M25+V25+AN25</f>
        <v>4059</v>
      </c>
      <c r="E25" s="1" t="e">
        <f t="shared" si="39"/>
        <v>#REF!</v>
      </c>
      <c r="F25" s="1" t="e">
        <f t="shared" si="39"/>
        <v>#REF!</v>
      </c>
      <c r="G25" s="1" t="e">
        <f t="shared" si="39"/>
        <v>#REF!</v>
      </c>
      <c r="H25" s="1" t="e">
        <f t="shared" si="39"/>
        <v>#REF!</v>
      </c>
      <c r="I25" s="20"/>
      <c r="J25" s="1" t="s">
        <v>32</v>
      </c>
      <c r="K25" s="19">
        <f>Varna!K24+Provadia!K24+'Staro Oriahovo'!K24+Suvorovo!K24+Tsonevo!K24+Sherba!K24+'General Toshevo'!K24+Dobrich!K24+Balchik!K24+Tervel!K24+Varbitsa!K24+Novi_Pazar!K24+Omurtag!K24+Preslav!K24+Smiadovo!K24+Targovishte!K24+Shumen!K24+Palamara!K24+'Cherni Lom'!K24</f>
        <v>16.9</v>
      </c>
      <c r="L25" s="1">
        <f>Varna!L24+Provadia!L24+'Staro Oriahovo'!L24+Suvorovo!L24+Tsonevo!L24+Sherba!L24+'General Toshevo'!L24+Dobrich!L24+Balchik!L24+Tervel!L24+Varbitsa!L24+Novi_Pazar!L24+Omurtag!L24+Preslav!L24+Smiadovo!L24+Targovishte!L24+Shumen!L24+Palamara!L24+'Cherni Lom'!L24</f>
        <v>330</v>
      </c>
      <c r="M25" s="1">
        <f>Varna!M24+Provadia!M24+'Staro Oriahovo'!M24+Suvorovo!M24+Tsonevo!M24+Sherba!M24+'General Toshevo'!M24+Dobrich!M24+Balchik!M24+Tervel!M24+Varbitsa!M24+Novi_Pazar!M24+Omurtag!M24+Preslav!M24+Smiadovo!M24+Targovishte!M24+Shumen!M24+Palamara!M24+'Cherni Lom'!M24</f>
        <v>273</v>
      </c>
      <c r="N25" s="1">
        <f>Varna!N24+Provadia!N24+'Staro Oriahovo'!N24+Suvorovo!N24+Tsonevo!N24+Sherba!N24+'General Toshevo'!N24+Dobrich!N24+Balchik!N24+Tervel!N24+Varbitsa!N24+Novi_Pazar!N24+Omurtag!N24+Preslav!N24+Smiadovo!N24+Targovishte!N24+Shumen!N24+Palamara!N24+'Cherni Lom'!N24</f>
        <v>13</v>
      </c>
      <c r="O25" s="1">
        <f>Varna!O24+Provadia!O24+'Staro Oriahovo'!O24+Suvorovo!O24+Tsonevo!O24+Sherba!O24+'General Toshevo'!O24+Dobrich!O24+Balchik!O24+Tervel!O24+Varbitsa!O24+Novi_Pazar!O24+Omurtag!O24+Preslav!O24+Smiadovo!O24+Targovishte!O24+Shumen!O24+Palamara!O24+'Cherni Lom'!O24</f>
        <v>105</v>
      </c>
      <c r="P25" s="1">
        <f>Varna!P24+Provadia!P24+'Staro Oriahovo'!P24+Suvorovo!P24+Tsonevo!P24+Sherba!P24+'General Toshevo'!P24+Dobrich!P24+Balchik!P24+Tervel!P24+Varbitsa!P24+Novi_Pazar!P24+Omurtag!P24+Preslav!P24+Smiadovo!P24+Targovishte!P24+Shumen!P24+Palamara!P24+'Cherni Lom'!P24</f>
        <v>32</v>
      </c>
      <c r="Q25" s="1">
        <f>Varna!Q24+Provadia!Q24+'Staro Oriahovo'!Q24+Suvorovo!Q24+Tsonevo!Q24+Sherba!Q24+'General Toshevo'!Q24+Dobrich!Q24+Balchik!Q24+Tervel!Q24+Varbitsa!Q24+Novi_Pazar!Q24+Omurtag!Q24+Preslav!Q24+Smiadovo!Q24+Targovishte!Q24+Shumen!Q24+Palamara!Q24+'Cherni Lom'!Q24</f>
        <v>123</v>
      </c>
      <c r="R25" s="20"/>
      <c r="S25" s="1" t="s">
        <v>32</v>
      </c>
      <c r="T25" s="19">
        <f>Varna!T24+Provadia!T24+'Staro Oriahovo'!T24+Suvorovo!T24+Tsonevo!T24+Sherba!T24+'General Toshevo'!T24+Dobrich!T24+Balchik!T24+Tervel!T24+Varbitsa!T24+Novi_Pazar!T24+Omurtag!T24+Preslav!T24+Smiadovo!T24+Targovishte!T24+Shumen!T24+Palamara!T24+'Cherni Lom'!T24</f>
        <v>67.2</v>
      </c>
      <c r="U25" s="1">
        <f>Varna!U24+Provadia!U24+'Staro Oriahovo'!U24+Suvorovo!U24+Tsonevo!U24+Sherba!U24+'General Toshevo'!U24+Dobrich!U24+Balchik!U24+Tervel!U24+Varbitsa!U24+Novi_Pazar!U24+Omurtag!U24+Preslav!U24+Smiadovo!U24+Targovishte!U24+Shumen!U24+Palamara!U24+'Cherni Lom'!U24</f>
        <v>4360</v>
      </c>
      <c r="V25" s="1">
        <f>Varna!V24+Provadia!V24+'Staro Oriahovo'!V24+Suvorovo!V24+Tsonevo!V24+Sherba!V24+'General Toshevo'!V24+Dobrich!V24+Balchik!V24+Tervel!V24+Varbitsa!V24+Novi_Pazar!V24+Omurtag!V24+Preslav!V24+Smiadovo!V24+Targovishte!V24+Shumen!V24+Palamara!V24+'Cherni Lom'!V24</f>
        <v>3786</v>
      </c>
      <c r="W25" s="1">
        <f>Varna!W24+Provadia!W24+'Staro Oriahovo'!W24+Suvorovo!W24+Tsonevo!W24+Sherba!W24+'General Toshevo'!W24+Dobrich!W24+Balchik!W24+Tervel!W24+Varbitsa!W24+Novi_Pazar!W24+Omurtag!W24+Preslav!W24+Smiadovo!W24+Targovishte!W24+Shumen!W24+Palamara!W24+'Cherni Lom'!W24</f>
        <v>1066</v>
      </c>
      <c r="X25" s="1">
        <f>Varna!X24+Provadia!X24+'Staro Oriahovo'!X24+Suvorovo!X24+Tsonevo!X24+Sherba!X24+'General Toshevo'!X24+Dobrich!X24+Balchik!X24+Tervel!X24+Varbitsa!X24+Novi_Pazar!X24+Omurtag!X24+Preslav!X24+Smiadovo!X24+Targovishte!X24+Shumen!X24+Palamara!X24+'Cherni Lom'!X24</f>
        <v>113</v>
      </c>
      <c r="Y25" s="1">
        <f>Varna!Y24+Provadia!Y24+'Staro Oriahovo'!Y24+Suvorovo!Y24+Tsonevo!Y24+Sherba!Y24+'General Toshevo'!Y24+Dobrich!Y24+Balchik!Y24+Tervel!Y24+Varbitsa!Y24+Novi_Pazar!Y24+Omurtag!Y24+Preslav!Y24+Smiadovo!Y24+Targovishte!Y24+Shumen!Y24+Palamara!Y24+'Cherni Lom'!Y24</f>
        <v>207</v>
      </c>
      <c r="Z25" s="1">
        <f>Varna!Z24+Provadia!Z24+'Staro Oriahovo'!Z24+Suvorovo!Z24+Tsonevo!Z24+Sherba!Z24+'General Toshevo'!Z24+Dobrich!Z24+Balchik!Z24+Tervel!Z24+Varbitsa!Z24+Novi_Pazar!Z24+Omurtag!Z24+Preslav!Z24+Smiadovo!Z24+Targovishte!Z24+Shumen!Z24+Palamara!Z24+'Cherni Lom'!Z24</f>
        <v>2400</v>
      </c>
      <c r="AA25" s="20"/>
      <c r="AB25" s="1" t="s">
        <v>32</v>
      </c>
      <c r="AC25" s="19">
        <f>Varna!AC24+Provadia!AC24+'Staro Oriahovo'!AC24+Suvorovo!AC24+Tsonevo!AC24+Sherba!AC24+'General Toshevo'!AC24+Dobrich!AC24+Balchik!AC24+Tervel!AC24+Varbitsa!AC24+Novi_Pazar!AC24+Omurtag!AC24+Preslav!AC24+Smiadovo!AC24+Targovishte!AC24+Shumen!AC24+Palamara!AC24+'Cherni Lom'!AC24</f>
        <v>42</v>
      </c>
      <c r="AD25" s="1">
        <f>Varna!AD24+Provadia!AD24+'Staro Oriahovo'!AD24+Suvorovo!AD24+Tsonevo!AD24+Sherba!AD24+'General Toshevo'!AD24+Dobrich!AD24+Balchik!AD24+Tervel!AD24+Varbitsa!AD24+Novi_Pazar!AD24+Omurtag!AD24+Preslav!AD24+Smiadovo!AD24+Targovishte!AD24+Shumen!AD24+Palamara!AD24+'Cherni Lom'!AD24</f>
        <v>3290</v>
      </c>
      <c r="AE25" s="1">
        <f>Varna!AE24+Provadia!AE24+'Staro Oriahovo'!AE24+Suvorovo!AE24+Tsonevo!AE24+Sherba!AE24+'General Toshevo'!AE24+Dobrich!AE24+Balchik!AE24+Tervel!AE24+Varbitsa!AE24+Novi_Pazar!AE24+Omurtag!AE24+Preslav!AE24+Smiadovo!AE24+Targovishte!AE24+Shumen!AE24+Palamara!AE24+'Cherni Lom'!AE24</f>
        <v>2879</v>
      </c>
      <c r="AF25" s="1">
        <f>Varna!AF24+Provadia!AF24+'Staro Oriahovo'!AF24+Suvorovo!AF24+Tsonevo!AF24+Sherba!AF24+'General Toshevo'!AF24+Dobrich!AF24+Balchik!AF24+Tervel!AF24+Varbitsa!AF24+Novi_Pazar!AF24+Omurtag!AF24+Preslav!AF24+Smiadovo!AF24+Targovishte!AF24+Shumen!AF24+Palamara!AF24+'Cherni Lom'!AF24</f>
        <v>967</v>
      </c>
      <c r="AG25" s="1">
        <f>Varna!AG24+Provadia!AG24+'Staro Oriahovo'!AG24+Suvorovo!AG24+Tsonevo!AG24+Sherba!AG24+'General Toshevo'!AG24+Dobrich!AG24+Balchik!AG24+Tervel!AG24+Varbitsa!AG24+Novi_Pazar!AG24+Omurtag!AG24+Preslav!AG24+Smiadovo!AG24+Targovishte!AG24+Shumen!AG24+Palamara!AG24+'Cherni Lom'!AG24</f>
        <v>49</v>
      </c>
      <c r="AH25" s="1">
        <f>Varna!AH24+Provadia!AH24+'Staro Oriahovo'!AH24+Suvorovo!AH24+Tsonevo!AH24+Sherba!AH24+'General Toshevo'!AH24+Dobrich!AH24+Balchik!AH24+Tervel!AH24+Varbitsa!AH24+Novi_Pazar!AH24+Omurtag!AH24+Preslav!AH24+Smiadovo!AH24+Targovishte!AH24+Shumen!AH24+Palamara!AH24+'Cherni Lom'!AH24</f>
        <v>137</v>
      </c>
      <c r="AI25" s="1">
        <f>Varna!AI24+Provadia!AI24+'Staro Oriahovo'!AI24+Suvorovo!AI24+Tsonevo!AI24+Sherba!AI24+'General Toshevo'!AI24+Dobrich!AI24+Balchik!AI24+Tervel!AI24+Varbitsa!AI24+Novi_Pazar!AI24+Omurtag!AI24+Preslav!AI24+Smiadovo!AI24+Targovishte!AI24+Shumen!AI24+Palamara!AI24+'Cherni Lom'!AI24</f>
        <v>1726</v>
      </c>
      <c r="AJ25" s="20"/>
      <c r="AK25" s="1" t="s">
        <v>32</v>
      </c>
      <c r="AL25" s="19">
        <f>Varna!AL24+Provadia!AL24+'Staro Oriahovo'!AL24+Suvorovo!AL24+Tsonevo!AL24+Sherba!AL24+'General Toshevo'!AL24+Dobrich!AL24+Balchik!AL24+Tervel!AL24+Varbitsa!AL24+Novi_Pazar!AL24+Omurtag!AL24+Preslav!AL24+Smiadovo!AL24+Targovishte!AL24+Shumen!AL24+Palamara!AL24+'Cherni Lom'!AL24</f>
        <v>0</v>
      </c>
      <c r="AM25" s="1">
        <f>Varna!AM24+Provadia!AM24+'Staro Oriahovo'!AM24+Suvorovo!AM24+Tsonevo!AM24+Sherba!AM24+'General Toshevo'!AM24+Dobrich!AM24+Balchik!AM24+Tervel!AM24+Varbitsa!AM24+Novi_Pazar!AM24+Omurtag!AM24+Preslav!AM24+Smiadovo!AM24+Targovishte!AM24+Shumen!AM24+Palamara!AM24+'Cherni Lom'!AM24</f>
        <v>0</v>
      </c>
      <c r="AN25" s="1">
        <f>Varna!AN24+Provadia!AN24+'Staro Oriahovo'!AN24+Suvorovo!AN24+Tsonevo!AN24+Sherba!AN24+'General Toshevo'!AN24+Dobrich!AN24+Balchik!AN24+Tervel!AN24+Varbitsa!AN24+Novi_Pazar!AN24+Omurtag!AN24+Preslav!AN24+Smiadovo!AN24+Targovishte!AN24+Shumen!AN24+Palamara!AN24+'Cherni Lom'!AN24</f>
        <v>0</v>
      </c>
      <c r="AO25" s="1">
        <f>Varna!AO24+Provadia!AO24+'Staro Oriahovo'!AO24+Suvorovo!AO24+Tsonevo!AO24+Sherba!AO24+'General Toshevo'!AO24+Dobrich!AO24+Balchik!AO24+Tervel!AO24+Varbitsa!AO24+Novi_Pazar!AO24+Omurtag!AO24+Preslav!AO24+Smiadovo!AO24+Targovishte!AO24+Shumen!AO24+Palamara!AO24+'Cherni Lom'!AO24</f>
        <v>0</v>
      </c>
      <c r="AP25" s="1">
        <f>Varna!AP24+Provadia!AP24+'Staro Oriahovo'!AP24+Suvorovo!AP24+Tsonevo!AP24+Sherba!AP24+'General Toshevo'!AP24+Dobrich!AP24+Balchik!AP24+Tervel!AP24+Varbitsa!AP24+Novi_Pazar!AP24+Omurtag!AP24+Preslav!AP24+Smiadovo!AP24+Targovishte!AP24+Shumen!AP24+Palamara!AP24+'Cherni Lom'!AP24</f>
        <v>0</v>
      </c>
      <c r="AQ25" s="1">
        <f>Varna!AQ24+Provadia!AQ24+'Staro Oriahovo'!AQ24+Suvorovo!AQ24+Tsonevo!AQ24+Sherba!AQ24+'General Toshevo'!AQ24+Dobrich!AQ24+Balchik!AQ24+Tervel!AQ24+Varbitsa!AQ24+Novi_Pazar!AQ24+Omurtag!AQ24+Preslav!AQ24+Smiadovo!AQ24+Targovishte!AQ24+Shumen!AQ24+Palamara!AQ24+'Cherni Lom'!AQ24</f>
        <v>0</v>
      </c>
      <c r="AR25" s="1">
        <f>Varna!AR24+Provadia!AR24+'Staro Oriahovo'!AR24+Suvorovo!AR24+Tsonevo!AR24+Sherba!AR24+'General Toshevo'!AR24+Dobrich!AR24+Balchik!AR24+Tervel!AR24+Varbitsa!AR24+Novi_Pazar!AR24+Omurtag!AR24+Preslav!AR24+Smiadovo!AR24+Targovishte!AR24+Shumen!AR24+Palamara!AR24+'Cherni Lom'!AR24</f>
        <v>0</v>
      </c>
      <c r="AT25" s="99" t="s">
        <v>32</v>
      </c>
      <c r="AU25" s="99" t="e">
        <f>Varna!AU24+Provadia!AU24+'Staro Oriahovo'!AU24+Suvorovo!AU24+Tsonevo!#REF!+Sherba!AU24+'General Toshevo'!AU24+Dobrich!AU24+Balchik!AU24+Tervel!AU24+Varbitsa!AU24+Novi_Pazar!AU24+Omurtag!AU24+Preslav!AU24+Smiadovo!AU24+Targovishte!AU24+Shumen!AU24+Palamara!AU24+'Cherni Lom'!AU24</f>
        <v>#REF!</v>
      </c>
      <c r="AV25" s="99" t="e">
        <f>Varna!AV24+Provadia!AV24+'Staro Oriahovo'!AV24+Suvorovo!AV24+Tsonevo!#REF!+Sherba!AV24+'General Toshevo'!AV24+Dobrich!AV24+Balchik!AV24+Tervel!AV24+Varbitsa!AV24+Novi_Pazar!AV24+Omurtag!AV24+Preslav!AV24+Smiadovo!AV24+Targovishte!AV24+Shumen!AV24+Palamara!AV24+'Cherni Lom'!AV24</f>
        <v>#REF!</v>
      </c>
      <c r="AW25" s="99" t="e">
        <f>AX25+AY25+AZ25+BA25</f>
        <v>#REF!</v>
      </c>
      <c r="AX25" s="99" t="e">
        <f>Varna!AX24+Provadia!AX24+'Staro Oriahovo'!AX24+Suvorovo!AX24+Tsonevo!#REF!+Sherba!AX24+'General Toshevo'!AX24+Dobrich!AX24+Balchik!AX24+Tervel!AX24+Varbitsa!AX24+Novi_Pazar!AX24+Omurtag!AX24+Preslav!AX24+Smiadovo!AX24+Targovishte!AX24+Shumen!AX24+Palamara!AX24+'Cherni Lom'!AX24</f>
        <v>#REF!</v>
      </c>
      <c r="AY25" s="99" t="e">
        <f>Varna!AY24+Provadia!AY24+'Staro Oriahovo'!AY24+Suvorovo!AY24+Tsonevo!#REF!+Sherba!AY24+'General Toshevo'!AY24+Dobrich!AY24+Balchik!AY24+Tervel!AY24+Varbitsa!AY24+Novi_Pazar!AY24+Omurtag!AY24+Preslav!AY24+Smiadovo!AY24+Targovishte!AY24+Shumen!AY24+Palamara!AY24+'Cherni Lom'!AY24</f>
        <v>#REF!</v>
      </c>
      <c r="AZ25" s="99" t="e">
        <f>Varna!AZ24+Provadia!AZ24+'Staro Oriahovo'!AZ24+Suvorovo!AZ24+Tsonevo!#REF!+Sherba!AZ24+'General Toshevo'!AZ24+Dobrich!AZ24+Balchik!AZ24+Tervel!AZ24+Varbitsa!AZ24+Novi_Pazar!AZ24+Omurtag!AZ24+Preslav!AZ24+Smiadovo!AZ24+Targovishte!AZ24+Shumen!AZ24+Palamara!AZ24+'Cherni Lom'!AZ24</f>
        <v>#REF!</v>
      </c>
      <c r="BA25" s="99" t="e">
        <f>Varna!BA24+Provadia!BA24+'Staro Oriahovo'!BA24+Suvorovo!BA24+Tsonevo!#REF!+Sherba!BA24+'General Toshevo'!BA24+Dobrich!BA24+Balchik!BA24+Tervel!BA24+Varbitsa!BA24+Novi_Pazar!BA24+Omurtag!BA24+Preslav!BA24+Smiadovo!BA24+Targovishte!BA24+Shumen!BA24+Palamara!BA24+'Cherni Lom'!BA24</f>
        <v>#REF!</v>
      </c>
    </row>
    <row r="26" spans="1:53" s="14" customFormat="1" ht="15.75" customHeight="1">
      <c r="A26" s="1" t="s">
        <v>2</v>
      </c>
      <c r="B26" s="180" t="e">
        <f aca="true" t="shared" si="40" ref="B26:H26">B25/B24</f>
        <v>#REF!</v>
      </c>
      <c r="C26" s="180" t="e">
        <f t="shared" si="40"/>
        <v>#REF!</v>
      </c>
      <c r="D26" s="180">
        <f t="shared" si="40"/>
        <v>0.058900352618519</v>
      </c>
      <c r="E26" s="180" t="e">
        <f t="shared" si="40"/>
        <v>#REF!</v>
      </c>
      <c r="F26" s="180" t="e">
        <f t="shared" si="40"/>
        <v>#REF!</v>
      </c>
      <c r="G26" s="180" t="e">
        <f t="shared" si="40"/>
        <v>#REF!</v>
      </c>
      <c r="H26" s="180" t="e">
        <f t="shared" si="40"/>
        <v>#REF!</v>
      </c>
      <c r="I26" s="20"/>
      <c r="J26" s="1" t="s">
        <v>2</v>
      </c>
      <c r="K26" s="180">
        <f aca="true" t="shared" si="41" ref="K26:Q26">K25/K24</f>
        <v>0.027887788778877886</v>
      </c>
      <c r="L26" s="180">
        <f t="shared" si="41"/>
        <v>0.016121940495383263</v>
      </c>
      <c r="M26" s="180">
        <f t="shared" si="41"/>
        <v>0.01657659845770842</v>
      </c>
      <c r="N26" s="180">
        <f t="shared" si="41"/>
        <v>0.010015408320493066</v>
      </c>
      <c r="O26" s="180">
        <f t="shared" si="41"/>
        <v>0.027187985499741066</v>
      </c>
      <c r="P26" s="180">
        <f t="shared" si="41"/>
        <v>0.017030335284725917</v>
      </c>
      <c r="Q26" s="180">
        <f t="shared" si="41"/>
        <v>0.013043478260869565</v>
      </c>
      <c r="R26" s="20"/>
      <c r="S26" s="1" t="s">
        <v>2</v>
      </c>
      <c r="T26" s="180">
        <f aca="true" t="shared" si="42" ref="T26:Z26">T25/T24</f>
        <v>0.08396851180807198</v>
      </c>
      <c r="U26" s="180">
        <f t="shared" si="42"/>
        <v>0.07153756542569774</v>
      </c>
      <c r="V26" s="180">
        <f t="shared" si="42"/>
        <v>0.07318063206726587</v>
      </c>
      <c r="W26" s="180">
        <f t="shared" si="42"/>
        <v>0.07778750729713953</v>
      </c>
      <c r="X26" s="180">
        <f t="shared" si="42"/>
        <v>0.01731800766283525</v>
      </c>
      <c r="Y26" s="180">
        <f t="shared" si="42"/>
        <v>0.08367016976556184</v>
      </c>
      <c r="Z26" s="180">
        <f t="shared" si="42"/>
        <v>0.08266740148801323</v>
      </c>
      <c r="AA26" s="20"/>
      <c r="AB26" s="1" t="s">
        <v>2</v>
      </c>
      <c r="AC26" s="180">
        <f aca="true" t="shared" si="43" ref="AC26:AI26">AC25/AC24</f>
        <v>0.07408714058916917</v>
      </c>
      <c r="AD26" s="180">
        <f t="shared" si="43"/>
        <v>0.06872206207962568</v>
      </c>
      <c r="AE26" s="180">
        <f t="shared" si="43"/>
        <v>0.06990239401738454</v>
      </c>
      <c r="AF26" s="180">
        <f t="shared" si="43"/>
        <v>0.08008281573498965</v>
      </c>
      <c r="AG26" s="180">
        <f t="shared" si="43"/>
        <v>0.01319687584163749</v>
      </c>
      <c r="AH26" s="180">
        <f t="shared" si="43"/>
        <v>0.07393416082029142</v>
      </c>
      <c r="AI26" s="180">
        <f t="shared" si="43"/>
        <v>0.07330643448715227</v>
      </c>
      <c r="AJ26" s="20"/>
      <c r="AK26" s="1" t="s">
        <v>2</v>
      </c>
      <c r="AL26" s="180">
        <f aca="true" t="shared" si="44" ref="AL26:AR26">AL25/AL24</f>
        <v>0</v>
      </c>
      <c r="AM26" s="180">
        <f t="shared" si="44"/>
        <v>0</v>
      </c>
      <c r="AN26" s="180">
        <f t="shared" si="44"/>
        <v>0</v>
      </c>
      <c r="AO26" s="180">
        <f t="shared" si="44"/>
        <v>0</v>
      </c>
      <c r="AP26" s="180">
        <f t="shared" si="44"/>
        <v>0</v>
      </c>
      <c r="AQ26" s="180">
        <f t="shared" si="44"/>
        <v>0</v>
      </c>
      <c r="AR26" s="180">
        <f t="shared" si="44"/>
        <v>0</v>
      </c>
      <c r="AT26" s="99" t="s">
        <v>2</v>
      </c>
      <c r="AU26" s="169" t="e">
        <f>+AU25/AU24</f>
        <v>#REF!</v>
      </c>
      <c r="AV26" s="169" t="e">
        <f aca="true" t="shared" si="45" ref="AV26:BA26">+AV25/AV24</f>
        <v>#REF!</v>
      </c>
      <c r="AW26" s="169" t="e">
        <f t="shared" si="45"/>
        <v>#REF!</v>
      </c>
      <c r="AX26" s="169" t="e">
        <f t="shared" si="45"/>
        <v>#REF!</v>
      </c>
      <c r="AY26" s="169" t="e">
        <f t="shared" si="45"/>
        <v>#REF!</v>
      </c>
      <c r="AZ26" s="169" t="e">
        <f t="shared" si="45"/>
        <v>#REF!</v>
      </c>
      <c r="BA26" s="169" t="e">
        <f t="shared" si="45"/>
        <v>#REF!</v>
      </c>
    </row>
    <row r="27" spans="1:53" s="14" customFormat="1" ht="15.75" customHeight="1">
      <c r="A27" s="1" t="s">
        <v>24</v>
      </c>
      <c r="B27" s="1" t="e">
        <f>K27+T27+AL27+AU27</f>
        <v>#REF!</v>
      </c>
      <c r="C27" s="1" t="e">
        <f>L27+U27+AM27+AV27</f>
        <v>#REF!</v>
      </c>
      <c r="D27" s="1">
        <f>M27+V27+AN27</f>
        <v>97191</v>
      </c>
      <c r="E27" s="1" t="e">
        <f aca="true" t="shared" si="46" ref="E27:H28">N27+W27+AO27+AX27</f>
        <v>#REF!</v>
      </c>
      <c r="F27" s="1" t="e">
        <f t="shared" si="46"/>
        <v>#REF!</v>
      </c>
      <c r="G27" s="1" t="e">
        <f t="shared" si="46"/>
        <v>#REF!</v>
      </c>
      <c r="H27" s="1" t="e">
        <f t="shared" si="46"/>
        <v>#REF!</v>
      </c>
      <c r="I27" s="20"/>
      <c r="J27" s="1" t="s">
        <v>24</v>
      </c>
      <c r="K27" s="19">
        <f>Varna!K26+Provadia!K26+'Staro Oriahovo'!K26+Suvorovo!K26+Tsonevo!K26+Sherba!K26+'General Toshevo'!K26+Dobrich!K26+Balchik!K26+Tervel!K26+Varbitsa!K26+Novi_Pazar!K26+Omurtag!K26+Preslav!K26+Smiadovo!K26+Targovishte!K26+Shumen!K26+Palamara!K26+'Cherni Lom'!K26</f>
        <v>1023.4000000000001</v>
      </c>
      <c r="L27" s="1">
        <f>Varna!L26+Provadia!L26+'Staro Oriahovo'!L26+Suvorovo!L26+Tsonevo!L26+Sherba!L26+'General Toshevo'!L26+Dobrich!L26+Balchik!L26+Tervel!L26+Varbitsa!L26+Novi_Pazar!L26+Omurtag!L26+Preslav!L26+Smiadovo!L26+Targovishte!L26+Shumen!L26+Palamara!L26+'Cherni Lom'!L26</f>
        <v>23192</v>
      </c>
      <c r="M27" s="1">
        <f>Varna!M26+Provadia!M26+'Staro Oriahovo'!M26+Suvorovo!M26+Tsonevo!M26+Sherba!M26+'General Toshevo'!M26+Dobrich!M26+Balchik!M26+Tervel!M26+Varbitsa!M26+Novi_Pazar!M26+Omurtag!M26+Preslav!M26+Smiadovo!M26+Targovishte!M26+Shumen!M26+Palamara!M26+'Cherni Lom'!M26</f>
        <v>18957</v>
      </c>
      <c r="N27" s="1">
        <f>Varna!N26+Provadia!N26+'Staro Oriahovo'!N26+Suvorovo!N26+Tsonevo!N26+Sherba!N26+'General Toshevo'!N26+Dobrich!N26+Balchik!N26+Tervel!N26+Varbitsa!N26+Novi_Pazar!N26+Omurtag!N26+Preslav!N26+Smiadovo!N26+Targovishte!N26+Shumen!N26+Palamara!N26+'Cherni Lom'!N26</f>
        <v>963</v>
      </c>
      <c r="O27" s="1">
        <f>Varna!O26+Provadia!O26+'Staro Oriahovo'!O26+Suvorovo!O26+Tsonevo!O26+Sherba!O26+'General Toshevo'!O26+Dobrich!O26+Balchik!O26+Tervel!O26+Varbitsa!O26+Novi_Pazar!O26+Omurtag!O26+Preslav!O26+Smiadovo!O26+Targovishte!O26+Shumen!O26+Palamara!O26+'Cherni Lom'!O26</f>
        <v>5742</v>
      </c>
      <c r="P27" s="1">
        <f>Varna!P26+Provadia!P26+'Staro Oriahovo'!P26+Suvorovo!P26+Tsonevo!P26+Sherba!P26+'General Toshevo'!P26+Dobrich!P26+Balchik!P26+Tervel!P26+Varbitsa!P26+Novi_Pazar!P26+Omurtag!P26+Preslav!P26+Smiadovo!P26+Targovishte!P26+Shumen!P26+Palamara!P26+'Cherni Lom'!P26</f>
        <v>2145</v>
      </c>
      <c r="Q27" s="1">
        <f>Varna!Q26+Provadia!Q26+'Staro Oriahovo'!Q26+Suvorovo!Q26+Tsonevo!Q26+Sherba!Q26+'General Toshevo'!Q26+Dobrich!Q26+Balchik!Q26+Tervel!Q26+Varbitsa!Q26+Novi_Pazar!Q26+Omurtag!Q26+Preslav!Q26+Smiadovo!Q26+Targovishte!Q26+Shumen!Q26+Palamara!Q26+'Cherni Lom'!Q26</f>
        <v>10107</v>
      </c>
      <c r="R27" s="20"/>
      <c r="S27" s="1" t="s">
        <v>24</v>
      </c>
      <c r="T27" s="19">
        <f>Varna!T26+Provadia!T26+'Staro Oriahovo'!T26+Suvorovo!T26+Tsonevo!T26+Sherba!T26+'General Toshevo'!T26+Dobrich!T26+Balchik!T26+Tervel!T26+Varbitsa!T26+Novi_Pazar!T26+Omurtag!T26+Preslav!T26+Smiadovo!T26+Targovishte!T26+Shumen!T26+Palamara!T26+'Cherni Lom'!T26</f>
        <v>1630</v>
      </c>
      <c r="U27" s="1">
        <f>Varna!U26+Provadia!U26+'Staro Oriahovo'!U26+Suvorovo!U26+Tsonevo!U26+Sherba!U26+'General Toshevo'!U26+Dobrich!U26+Balchik!U26+Tervel!U26+Varbitsa!U26+Novi_Pazar!U26+Omurtag!U26+Preslav!U26+Smiadovo!U26+Targovishte!U26+Shumen!U26+Palamara!U26+'Cherni Lom'!U26</f>
        <v>87510</v>
      </c>
      <c r="V27" s="1">
        <f>Varna!V26+Provadia!V26+'Staro Oriahovo'!V26+Suvorovo!V26+Tsonevo!V26+Sherba!V26+'General Toshevo'!V26+Dobrich!V26+Balchik!V26+Tervel!V26+Varbitsa!V26+Novi_Pazar!V26+Omurtag!V26+Preslav!V26+Smiadovo!V26+Targovishte!V26+Shumen!V26+Palamara!V26+'Cherni Lom'!V26</f>
        <v>76510</v>
      </c>
      <c r="W27" s="1">
        <f>Varna!W26+Provadia!W26+'Staro Oriahovo'!W26+Suvorovo!W26+Tsonevo!W26+Sherba!W26+'General Toshevo'!W26+Dobrich!W26+Balchik!W26+Tervel!W26+Varbitsa!W26+Novi_Pazar!W26+Omurtag!W26+Preslav!W26+Smiadovo!W26+Targovishte!W26+Shumen!W26+Palamara!W26+'Cherni Lom'!W26</f>
        <v>16940</v>
      </c>
      <c r="X27" s="1">
        <f>Varna!X26+Provadia!X26+'Staro Oriahovo'!X26+Suvorovo!X26+Tsonevo!X26+Sherba!X26+'General Toshevo'!X26+Dobrich!X26+Balchik!X26+Tervel!X26+Varbitsa!X26+Novi_Pazar!X26+Omurtag!X26+Preslav!X26+Smiadovo!X26+Targovishte!X26+Shumen!X26+Palamara!X26+'Cherni Lom'!X26</f>
        <v>12905</v>
      </c>
      <c r="Y27" s="1">
        <f>Varna!Y26+Provadia!Y26+'Staro Oriahovo'!Y26+Suvorovo!Y26+Tsonevo!Y26+Sherba!Y26+'General Toshevo'!Y26+Dobrich!Y26+Balchik!Y26+Tervel!Y26+Varbitsa!Y26+Novi_Pazar!Y26+Omurtag!Y26+Preslav!Y26+Smiadovo!Y26+Targovishte!Y26+Shumen!Y26+Palamara!Y26+'Cherni Lom'!Y26</f>
        <v>2641</v>
      </c>
      <c r="Z27" s="1">
        <f>Varna!Z26+Provadia!Z26+'Staro Oriahovo'!Z26+Suvorovo!Z26+Tsonevo!Z26+Sherba!Z26+'General Toshevo'!Z26+Dobrich!Z26+Balchik!Z26+Tervel!Z26+Varbitsa!Z26+Novi_Pazar!Z26+Omurtag!Z26+Preslav!Z26+Smiadovo!Z26+Targovishte!Z26+Shumen!Z26+Palamara!Z26+'Cherni Lom'!Z26</f>
        <v>44024</v>
      </c>
      <c r="AA27" s="20"/>
      <c r="AB27" s="1" t="s">
        <v>24</v>
      </c>
      <c r="AC27" s="19">
        <f>Varna!AC26+Provadia!AC26+'Staro Oriahovo'!AC26+Suvorovo!AC26+Tsonevo!AC26+Sherba!AC26+'General Toshevo'!AC26+Dobrich!AC26+Balchik!AC26+Tervel!AC26+Varbitsa!AC26+Novi_Pazar!AC26+Omurtag!AC26+Preslav!AC26+Smiadovo!AC26+Targovishte!AC26+Shumen!AC26+Palamara!AC26+'Cherni Lom'!AC26</f>
        <v>632.0000000000001</v>
      </c>
      <c r="AD27" s="1">
        <f>Varna!AD26+Provadia!AD26+'Staro Oriahovo'!AD26+Suvorovo!AD26+Tsonevo!AD26+Sherba!AD26+'General Toshevo'!AD26+Dobrich!AD26+Balchik!AD26+Tervel!AD26+Varbitsa!AD26+Novi_Pazar!AD26+Omurtag!AD26+Preslav!AD26+Smiadovo!AD26+Targovishte!AD26+Shumen!AD26+Palamara!AD26+'Cherni Lom'!AD26</f>
        <v>37209</v>
      </c>
      <c r="AE27" s="1">
        <f>Varna!AE26+Provadia!AE26+'Staro Oriahovo'!AE26+Suvorovo!AE26+Tsonevo!AE26+Sherba!AE26+'General Toshevo'!AE26+Dobrich!AE26+Balchik!AE26+Tervel!AE26+Varbitsa!AE26+Novi_Pazar!AE26+Omurtag!AE26+Preslav!AE26+Smiadovo!AE26+Targovishte!AE26+Shumen!AE26+Palamara!AE26+'Cherni Lom'!AE26</f>
        <v>32193</v>
      </c>
      <c r="AF27" s="1">
        <f>Varna!AF26+Provadia!AF26+'Staro Oriahovo'!AF26+Suvorovo!AF26+Tsonevo!AF26+Sherba!AF26+'General Toshevo'!AF26+Dobrich!AF26+Balchik!AF26+Tervel!AF26+Varbitsa!AF26+Novi_Pazar!AF26+Omurtag!AF26+Preslav!AF26+Smiadovo!AF26+Targovishte!AF26+Shumen!AF26+Palamara!AF26+'Cherni Lom'!AF26</f>
        <v>11316</v>
      </c>
      <c r="AG27" s="1">
        <f>Varna!AG26+Provadia!AG26+'Staro Oriahovo'!AG26+Suvorovo!AG26+Tsonevo!AG26+Sherba!AG26+'General Toshevo'!AG26+Dobrich!AG26+Balchik!AG26+Tervel!AG26+Varbitsa!AG26+Novi_Pazar!AG26+Omurtag!AG26+Preslav!AG26+Smiadovo!AG26+Targovishte!AG26+Shumen!AG26+Palamara!AG26+'Cherni Lom'!AG26</f>
        <v>1620</v>
      </c>
      <c r="AH27" s="1">
        <f>Varna!AH26+Provadia!AH26+'Staro Oriahovo'!AH26+Suvorovo!AH26+Tsonevo!AH26+Sherba!AH26+'General Toshevo'!AH26+Dobrich!AH26+Balchik!AH26+Tervel!AH26+Varbitsa!AH26+Novi_Pazar!AH26+Omurtag!AH26+Preslav!AH26+Smiadovo!AH26+Targovishte!AH26+Shumen!AH26+Palamara!AH26+'Cherni Lom'!AH26</f>
        <v>664</v>
      </c>
      <c r="AI27" s="1">
        <f>Varna!AI26+Provadia!AI26+'Staro Oriahovo'!AI26+Suvorovo!AI26+Tsonevo!AI26+Sherba!AI26+'General Toshevo'!AI26+Dobrich!AI26+Balchik!AI26+Tervel!AI26+Varbitsa!AI26+Novi_Pazar!AI26+Omurtag!AI26+Preslav!AI26+Smiadovo!AI26+Targovishte!AI26+Shumen!AI26+Palamara!AI26+'Cherni Lom'!AI26</f>
        <v>18593</v>
      </c>
      <c r="AJ27" s="20"/>
      <c r="AK27" s="1" t="s">
        <v>24</v>
      </c>
      <c r="AL27" s="19">
        <f>Varna!AL26+Provadia!AL26+'Staro Oriahovo'!AL26+Suvorovo!AL26+Tsonevo!AL26+Sherba!AL26+'General Toshevo'!AL26+Dobrich!AL26+Balchik!AL26+Tervel!AL26+Varbitsa!AL26+Novi_Pazar!AL26+Omurtag!AL26+Preslav!AL26+Smiadovo!AL26+Targovishte!AL26+Shumen!AL26+Palamara!AL26+'Cherni Lom'!AL26</f>
        <v>118.2</v>
      </c>
      <c r="AM27" s="1">
        <f>Varna!AM26+Provadia!AM26+'Staro Oriahovo'!AM26+Suvorovo!AM26+Tsonevo!AM26+Sherba!AM26+'General Toshevo'!AM26+Dobrich!AM26+Balchik!AM26+Tervel!AM26+Varbitsa!AM26+Novi_Pazar!AM26+Omurtag!AM26+Preslav!AM26+Smiadovo!AM26+Targovishte!AM26+Shumen!AM26+Palamara!AM26+'Cherni Lom'!AM26</f>
        <v>2181</v>
      </c>
      <c r="AN27" s="1">
        <f>Varna!AN26+Provadia!AN26+'Staro Oriahovo'!AN26+Suvorovo!AN26+Tsonevo!AN26+Sherba!AN26+'General Toshevo'!AN26+Dobrich!AN26+Balchik!AN26+Tervel!AN26+Varbitsa!AN26+Novi_Pazar!AN26+Omurtag!AN26+Preslav!AN26+Smiadovo!AN26+Targovishte!AN26+Shumen!AN26+Palamara!AN26+'Cherni Lom'!AN26</f>
        <v>1724</v>
      </c>
      <c r="AO27" s="1">
        <f>Varna!AO26+Provadia!AO26+'Staro Oriahovo'!AO26+Suvorovo!AO26+Tsonevo!AO26+Sherba!AO26+'General Toshevo'!AO26+Dobrich!AO26+Balchik!AO26+Tervel!AO26+Varbitsa!AO26+Novi_Pazar!AO26+Omurtag!AO26+Preslav!AO26+Smiadovo!AO26+Targovishte!AO26+Shumen!AO26+Palamara!AO26+'Cherni Lom'!AO26</f>
        <v>101</v>
      </c>
      <c r="AP27" s="1">
        <f>Varna!AP26+Provadia!AP26+'Staro Oriahovo'!AP26+Suvorovo!AP26+Tsonevo!AP26+Sherba!AP26+'General Toshevo'!AP26+Dobrich!AP26+Balchik!AP26+Tervel!AP26+Varbitsa!AP26+Novi_Pazar!AP26+Omurtag!AP26+Preslav!AP26+Smiadovo!AP26+Targovishte!AP26+Shumen!AP26+Palamara!AP26+'Cherni Lom'!AP26</f>
        <v>162</v>
      </c>
      <c r="AQ27" s="1">
        <f>Varna!AQ26+Provadia!AQ26+'Staro Oriahovo'!AQ26+Suvorovo!AQ26+Tsonevo!AQ26+Sherba!AQ26+'General Toshevo'!AQ26+Dobrich!AQ26+Balchik!AQ26+Tervel!AQ26+Varbitsa!AQ26+Novi_Pazar!AQ26+Omurtag!AQ26+Preslav!AQ26+Smiadovo!AQ26+Targovishte!AQ26+Shumen!AQ26+Palamara!AQ26+'Cherni Lom'!AQ26</f>
        <v>124</v>
      </c>
      <c r="AR27" s="1">
        <f>Varna!AR26+Provadia!AR26+'Staro Oriahovo'!AR26+Suvorovo!AR26+Tsonevo!AR26+Sherba!AR26+'General Toshevo'!AR26+Dobrich!AR26+Balchik!AR26+Tervel!AR26+Varbitsa!AR26+Novi_Pazar!AR26+Omurtag!AR26+Preslav!AR26+Smiadovo!AR26+Targovishte!AR26+Shumen!AR26+Palamara!AR26+'Cherni Lom'!AR26</f>
        <v>1337</v>
      </c>
      <c r="AT27" s="99" t="s">
        <v>24</v>
      </c>
      <c r="AU27" s="99" t="e">
        <f>Varna!AU26+Provadia!AU26+'Staro Oriahovo'!AU26+Suvorovo!AU26+Tsonevo!#REF!+Sherba!AU26+'General Toshevo'!AU26+Dobrich!AU26+Balchik!AU26+Tervel!AU26+Varbitsa!AU26+Novi_Pazar!AU26+Omurtag!AU26+Preslav!AU26+Smiadovo!AU26+Targovishte!AU26+Shumen!AU26+Palamara!AU26+'Cherni Lom'!AU26</f>
        <v>#REF!</v>
      </c>
      <c r="AV27" s="99" t="e">
        <f>Varna!AV26+Provadia!AV26+'Staro Oriahovo'!AV26+Suvorovo!AV26+Tsonevo!#REF!+Sherba!AV26+'General Toshevo'!AV26+Dobrich!AV26+Balchik!AV26+Tervel!AV26+Varbitsa!AV26+Novi_Pazar!AV26+Omurtag!AV26+Preslav!AV26+Smiadovo!AV26+Targovishte!AV26+Shumen!AV26+Palamara!AV26+'Cherni Lom'!AV26</f>
        <v>#REF!</v>
      </c>
      <c r="AW27" s="99" t="e">
        <f>SUM(AX27:BA27)</f>
        <v>#REF!</v>
      </c>
      <c r="AX27" s="99" t="e">
        <f>Varna!AX26+Provadia!AX26+'Staro Oriahovo'!AX26+Suvorovo!AX26+Tsonevo!#REF!+Sherba!AX26+'General Toshevo'!AX26+Dobrich!AX26+Balchik!AX26+Tervel!AX26+Varbitsa!AX26+Novi_Pazar!AX26+Omurtag!AX26+Preslav!AX26+Smiadovo!AX26+Targovishte!AX26+Shumen!AX26+Palamara!AX26+'Cherni Lom'!AX26</f>
        <v>#REF!</v>
      </c>
      <c r="AY27" s="99" t="e">
        <f>Varna!AY26+Provadia!AY26+'Staro Oriahovo'!AY26+Suvorovo!AY26+Tsonevo!#REF!+Sherba!AY26+'General Toshevo'!AY26+Dobrich!AY26+Balchik!AY26+Tervel!AY26+Varbitsa!AY26+Novi_Pazar!AY26+Omurtag!AY26+Preslav!AY26+Smiadovo!AY26+Targovishte!AY26+Shumen!AY26+Palamara!AY26+'Cherni Lom'!AY26</f>
        <v>#REF!</v>
      </c>
      <c r="AZ27" s="99" t="e">
        <f>Varna!AZ26+Provadia!AZ26+'Staro Oriahovo'!AZ26+Suvorovo!AZ26+Tsonevo!#REF!+Sherba!AZ26+'General Toshevo'!AZ26+Dobrich!AZ26+Balchik!AZ26+Tervel!AZ26+Varbitsa!AZ26+Novi_Pazar!AZ26+Omurtag!AZ26+Preslav!AZ26+Smiadovo!AZ26+Targovishte!AZ26+Shumen!AZ26+Palamara!AZ26+'Cherni Lom'!AZ26</f>
        <v>#REF!</v>
      </c>
      <c r="BA27" s="99" t="e">
        <f>Varna!BA26+Provadia!BA26+'Staro Oriahovo'!BA26+Suvorovo!BA26+Tsonevo!#REF!+Sherba!BA26+'General Toshevo'!BA26+Dobrich!BA26+Balchik!BA26+Tervel!BA26+Varbitsa!BA26+Novi_Pazar!BA26+Omurtag!BA26+Preslav!BA26+Smiadovo!BA26+Targovishte!BA26+Shumen!BA26+Palamara!BA26+'Cherni Lom'!BA26</f>
        <v>#REF!</v>
      </c>
    </row>
    <row r="28" spans="1:53" s="14" customFormat="1" ht="15.75" customHeight="1">
      <c r="A28" s="1" t="s">
        <v>33</v>
      </c>
      <c r="B28" s="1" t="e">
        <f>K28+T28+AL28+AU28</f>
        <v>#REF!</v>
      </c>
      <c r="C28" s="1" t="e">
        <f>L28+U28+AM28+AV28</f>
        <v>#REF!</v>
      </c>
      <c r="D28" s="1">
        <f>M28+V28+AN28</f>
        <v>4971</v>
      </c>
      <c r="E28" s="1" t="e">
        <f t="shared" si="46"/>
        <v>#REF!</v>
      </c>
      <c r="F28" s="1" t="e">
        <f t="shared" si="46"/>
        <v>#REF!</v>
      </c>
      <c r="G28" s="1" t="e">
        <f t="shared" si="46"/>
        <v>#REF!</v>
      </c>
      <c r="H28" s="1" t="e">
        <f t="shared" si="46"/>
        <v>#REF!</v>
      </c>
      <c r="I28" s="20"/>
      <c r="J28" s="1" t="s">
        <v>33</v>
      </c>
      <c r="K28" s="19">
        <f>Varna!K27+Provadia!K27+'Staro Oriahovo'!K27+Suvorovo!K27+Tsonevo!K27+Sherba!K27+'General Toshevo'!K27+Dobrich!K27+Balchik!K27+Tervel!K27+Varbitsa!K27+Novi_Pazar!K27+Omurtag!K27+Preslav!K27+Smiadovo!K27+Targovishte!K27+Shumen!K27+Palamara!K27+'Cherni Lom'!K27</f>
        <v>31.4</v>
      </c>
      <c r="L28" s="1">
        <f>Varna!L27+Provadia!L27+'Staro Oriahovo'!L27+Suvorovo!L27+Tsonevo!L27+Sherba!L27+'General Toshevo'!L27+Dobrich!L27+Balchik!L27+Tervel!L27+Varbitsa!L27+Novi_Pazar!L27+Omurtag!L27+Preslav!L27+Smiadovo!L27+Targovishte!L27+Shumen!L27+Palamara!L27+'Cherni Lom'!L27</f>
        <v>660</v>
      </c>
      <c r="M28" s="1">
        <f>Varna!M27+Provadia!M27+'Staro Oriahovo'!M27+Suvorovo!M27+Tsonevo!M27+Sherba!M27+'General Toshevo'!M27+Dobrich!M27+Balchik!M27+Tervel!M27+Varbitsa!M27+Novi_Pazar!M27+Omurtag!M27+Preslav!M27+Smiadovo!M27+Targovishte!M27+Shumen!M27+Palamara!M27+'Cherni Lom'!M27</f>
        <v>549</v>
      </c>
      <c r="N28" s="1">
        <f>Varna!N27+Provadia!N27+'Staro Oriahovo'!N27+Suvorovo!N27+Tsonevo!N27+Sherba!N27+'General Toshevo'!N27+Dobrich!N27+Balchik!N27+Tervel!N27+Varbitsa!N27+Novi_Pazar!N27+Omurtag!N27+Preslav!N27+Smiadovo!N27+Targovishte!N27+Shumen!N27+Palamara!N27+'Cherni Lom'!N27</f>
        <v>41</v>
      </c>
      <c r="O28" s="1">
        <f>Varna!O27+Provadia!O27+'Staro Oriahovo'!O27+Suvorovo!O27+Tsonevo!O27+Sherba!O27+'General Toshevo'!O27+Dobrich!O27+Balchik!O27+Tervel!O27+Varbitsa!O27+Novi_Pazar!O27+Omurtag!O27+Preslav!O27+Smiadovo!O27+Targovishte!O27+Shumen!O27+Palamara!O27+'Cherni Lom'!O27</f>
        <v>115</v>
      </c>
      <c r="P28" s="1">
        <f>Varna!P27+Provadia!P27+'Staro Oriahovo'!P27+Suvorovo!P27+Tsonevo!P27+Sherba!P27+'General Toshevo'!P27+Dobrich!P27+Balchik!P27+Tervel!P27+Varbitsa!P27+Novi_Pazar!P27+Omurtag!P27+Preslav!P27+Smiadovo!P27+Targovishte!P27+Shumen!P27+Palamara!P27+'Cherni Lom'!P27</f>
        <v>41</v>
      </c>
      <c r="Q28" s="1">
        <f>Varna!Q27+Provadia!Q27+'Staro Oriahovo'!Q27+Suvorovo!Q27+Tsonevo!Q27+Sherba!Q27+'General Toshevo'!Q27+Dobrich!Q27+Balchik!Q27+Tervel!Q27+Varbitsa!Q27+Novi_Pazar!Q27+Omurtag!Q27+Preslav!Q27+Smiadovo!Q27+Targovishte!Q27+Shumen!Q27+Palamara!Q27+'Cherni Lom'!Q27</f>
        <v>352</v>
      </c>
      <c r="R28" s="20"/>
      <c r="S28" s="1" t="s">
        <v>33</v>
      </c>
      <c r="T28" s="19">
        <f>Varna!T27+Provadia!T27+'Staro Oriahovo'!T27+Suvorovo!T27+Tsonevo!T27+Sherba!T27+'General Toshevo'!T27+Dobrich!T27+Balchik!T27+Tervel!T27+Varbitsa!T27+Novi_Pazar!T27+Omurtag!T27+Preslav!T27+Smiadovo!T27+Targovishte!T27+Shumen!T27+Palamara!T27+'Cherni Lom'!T27</f>
        <v>116.6</v>
      </c>
      <c r="U28" s="1">
        <f>Varna!U27+Provadia!U27+'Staro Oriahovo'!U27+Suvorovo!U27+Tsonevo!U27+Sherba!U27+'General Toshevo'!U27+Dobrich!U27+Balchik!U27+Tervel!U27+Varbitsa!U27+Novi_Pazar!U27+Omurtag!U27+Preslav!U27+Smiadovo!U27+Targovishte!U27+Shumen!U27+Palamara!U27+'Cherni Lom'!U27</f>
        <v>3940</v>
      </c>
      <c r="V28" s="1">
        <f>Varna!V27+Provadia!V27+'Staro Oriahovo'!V27+Suvorovo!V27+Tsonevo!V27+Sherba!V27+'General Toshevo'!V27+Dobrich!V27+Balchik!V27+Tervel!V27+Varbitsa!V27+Novi_Pazar!V27+Omurtag!V27+Preslav!V27+Smiadovo!V27+Targovishte!V27+Shumen!V27+Palamara!V27+'Cherni Lom'!V27</f>
        <v>3513</v>
      </c>
      <c r="W28" s="1">
        <f>Varna!W27+Provadia!W27+'Staro Oriahovo'!W27+Suvorovo!W27+Tsonevo!W27+Sherba!W27+'General Toshevo'!W27+Dobrich!W27+Balchik!W27+Tervel!W27+Varbitsa!W27+Novi_Pazar!W27+Omurtag!W27+Preslav!W27+Smiadovo!W27+Targovishte!W27+Shumen!W27+Palamara!W27+'Cherni Lom'!W27</f>
        <v>771</v>
      </c>
      <c r="X28" s="1">
        <f>Varna!X27+Provadia!X27+'Staro Oriahovo'!X27+Suvorovo!X27+Tsonevo!X27+Sherba!X27+'General Toshevo'!X27+Dobrich!X27+Balchik!X27+Tervel!X27+Varbitsa!X27+Novi_Pazar!X27+Omurtag!X27+Preslav!X27+Smiadovo!X27+Targovishte!X27+Shumen!X27+Palamara!X27+'Cherni Lom'!X27</f>
        <v>104</v>
      </c>
      <c r="Y28" s="1">
        <f>Varna!Y27+Provadia!Y27+'Staro Oriahovo'!Y27+Suvorovo!Y27+Tsonevo!Y27+Sherba!Y27+'General Toshevo'!Y27+Dobrich!Y27+Balchik!Y27+Tervel!Y27+Varbitsa!Y27+Novi_Pazar!Y27+Omurtag!Y27+Preslav!Y27+Smiadovo!Y27+Targovishte!Y27+Shumen!Y27+Palamara!Y27+'Cherni Lom'!Y27</f>
        <v>210</v>
      </c>
      <c r="Z28" s="1">
        <f>Varna!Z27+Provadia!Z27+'Staro Oriahovo'!Z27+Suvorovo!Z27+Tsonevo!Z27+Sherba!Z27+'General Toshevo'!Z27+Dobrich!Z27+Balchik!Z27+Tervel!Z27+Varbitsa!Z27+Novi_Pazar!Z27+Omurtag!Z27+Preslav!Z27+Smiadovo!Z27+Targovishte!Z27+Shumen!Z27+Palamara!Z27+'Cherni Lom'!Z27</f>
        <v>2428</v>
      </c>
      <c r="AA28" s="20"/>
      <c r="AB28" s="1" t="s">
        <v>33</v>
      </c>
      <c r="AC28" s="19">
        <f>Varna!AC27+Provadia!AC27+'Staro Oriahovo'!AC27+Suvorovo!AC27+Tsonevo!AC27+Sherba!AC27+'General Toshevo'!AC27+Dobrich!AC27+Balchik!AC27+Tervel!AC27+Varbitsa!AC27+Novi_Pazar!AC27+Omurtag!AC27+Preslav!AC27+Smiadovo!AC27+Targovishte!AC27+Shumen!AC27+Palamara!AC27+'Cherni Lom'!AC27</f>
        <v>72.7</v>
      </c>
      <c r="AD28" s="1">
        <f>Varna!AD27+Provadia!AD27+'Staro Oriahovo'!AD27+Suvorovo!AD27+Tsonevo!AD27+Sherba!AD27+'General Toshevo'!AD27+Dobrich!AD27+Balchik!AD27+Tervel!AD27+Varbitsa!AD27+Novi_Pazar!AD27+Omurtag!AD27+Preslav!AD27+Smiadovo!AD27+Targovishte!AD27+Shumen!AD27+Palamara!AD27+'Cherni Lom'!AD27</f>
        <v>2270</v>
      </c>
      <c r="AE28" s="1">
        <f>Varna!AE27+Provadia!AE27+'Staro Oriahovo'!AE27+Suvorovo!AE27+Tsonevo!AE27+Sherba!AE27+'General Toshevo'!AE27+Dobrich!AE27+Balchik!AE27+Tervel!AE27+Varbitsa!AE27+Novi_Pazar!AE27+Omurtag!AE27+Preslav!AE27+Smiadovo!AE27+Targovishte!AE27+Shumen!AE27+Palamara!AE27+'Cherni Lom'!AE27</f>
        <v>2040</v>
      </c>
      <c r="AF28" s="1">
        <f>Varna!AF27+Provadia!AF27+'Staro Oriahovo'!AF27+Suvorovo!AF27+Tsonevo!AF27+Sherba!AF27+'General Toshevo'!AF27+Dobrich!AF27+Balchik!AF27+Tervel!AF27+Varbitsa!AF27+Novi_Pazar!AF27+Omurtag!AF27+Preslav!AF27+Smiadovo!AF27+Targovishte!AF27+Shumen!AF27+Palamara!AF27+'Cherni Lom'!AF27</f>
        <v>577</v>
      </c>
      <c r="AG28" s="1">
        <f>Varna!AG27+Provadia!AG27+'Staro Oriahovo'!AG27+Suvorovo!AG27+Tsonevo!AG27+Sherba!AG27+'General Toshevo'!AG27+Dobrich!AG27+Balchik!AG27+Tervel!AG27+Varbitsa!AG27+Novi_Pazar!AG27+Omurtag!AG27+Preslav!AG27+Smiadovo!AG27+Targovishte!AG27+Shumen!AG27+Palamara!AG27+'Cherni Lom'!AG27</f>
        <v>10</v>
      </c>
      <c r="AH28" s="1">
        <f>Varna!AH27+Provadia!AH27+'Staro Oriahovo'!AH27+Suvorovo!AH27+Tsonevo!AH27+Sherba!AH27+'General Toshevo'!AH27+Dobrich!AH27+Balchik!AH27+Tervel!AH27+Varbitsa!AH27+Novi_Pazar!AH27+Omurtag!AH27+Preslav!AH27+Smiadovo!AH27+Targovishte!AH27+Shumen!AH27+Palamara!AH27+'Cherni Lom'!AH27</f>
        <v>115</v>
      </c>
      <c r="AI28" s="1">
        <f>Varna!AI27+Provadia!AI27+'Staro Oriahovo'!AI27+Suvorovo!AI27+Tsonevo!AI27+Sherba!AI27+'General Toshevo'!AI27+Dobrich!AI27+Balchik!AI27+Tervel!AI27+Varbitsa!AI27+Novi_Pazar!AI27+Omurtag!AI27+Preslav!AI27+Smiadovo!AI27+Targovishte!AI27+Shumen!AI27+Palamara!AI27+'Cherni Lom'!AI27</f>
        <v>1338</v>
      </c>
      <c r="AJ28" s="20"/>
      <c r="AK28" s="1" t="s">
        <v>33</v>
      </c>
      <c r="AL28" s="19">
        <f>Varna!AL27+Provadia!AL27+'Staro Oriahovo'!AL27+Suvorovo!AL27+Tsonevo!AL27+Sherba!AL27+'General Toshevo'!AL27+Dobrich!AL27+Balchik!AL27+Tervel!AL27+Varbitsa!AL27+Novi_Pazar!AL27+Omurtag!AL27+Preslav!AL27+Smiadovo!AL27+Targovishte!AL27+Shumen!AL27+Palamara!AL27+'Cherni Lom'!AL27</f>
        <v>52.8</v>
      </c>
      <c r="AM28" s="1">
        <f>Varna!AM27+Provadia!AM27+'Staro Oriahovo'!AM27+Suvorovo!AM27+Tsonevo!AM27+Sherba!AM27+'General Toshevo'!AM27+Dobrich!AM27+Balchik!AM27+Tervel!AM27+Varbitsa!AM27+Novi_Pazar!AM27+Omurtag!AM27+Preslav!AM27+Smiadovo!AM27+Targovishte!AM27+Shumen!AM27+Palamara!AM27+'Cherni Lom'!AM27</f>
        <v>1060</v>
      </c>
      <c r="AN28" s="1">
        <f>Varna!AN27+Provadia!AN27+'Staro Oriahovo'!AN27+Suvorovo!AN27+Tsonevo!AN27+Sherba!AN27+'General Toshevo'!AN27+Dobrich!AN27+Balchik!AN27+Tervel!AN27+Varbitsa!AN27+Novi_Pazar!AN27+Omurtag!AN27+Preslav!AN27+Smiadovo!AN27+Targovishte!AN27+Shumen!AN27+Palamara!AN27+'Cherni Lom'!AN27</f>
        <v>909</v>
      </c>
      <c r="AO28" s="1">
        <f>Varna!AO27+Provadia!AO27+'Staro Oriahovo'!AO27+Suvorovo!AO27+Tsonevo!AO27+Sherba!AO27+'General Toshevo'!AO27+Dobrich!AO27+Balchik!AO27+Tervel!AO27+Varbitsa!AO27+Novi_Pazar!AO27+Omurtag!AO27+Preslav!AO27+Smiadovo!AO27+Targovishte!AO27+Shumen!AO27+Palamara!AO27+'Cherni Lom'!AO27</f>
        <v>155</v>
      </c>
      <c r="AP28" s="1">
        <f>Varna!AP27+Provadia!AP27+'Staro Oriahovo'!AP27+Suvorovo!AP27+Tsonevo!AP27+Sherba!AP27+'General Toshevo'!AP27+Dobrich!AP27+Balchik!AP27+Tervel!AP27+Varbitsa!AP27+Novi_Pazar!AP27+Omurtag!AP27+Preslav!AP27+Smiadovo!AP27+Targovishte!AP27+Shumen!AP27+Palamara!AP27+'Cherni Lom'!AP27</f>
        <v>6</v>
      </c>
      <c r="AQ28" s="1">
        <f>Varna!AQ27+Provadia!AQ27+'Staro Oriahovo'!AQ27+Suvorovo!AQ27+Tsonevo!AQ27+Sherba!AQ27+'General Toshevo'!AQ27+Dobrich!AQ27+Balchik!AQ27+Tervel!AQ27+Varbitsa!AQ27+Novi_Pazar!AQ27+Omurtag!AQ27+Preslav!AQ27+Smiadovo!AQ27+Targovishte!AQ27+Shumen!AQ27+Palamara!AQ27+'Cherni Lom'!AQ27</f>
        <v>97</v>
      </c>
      <c r="AR28" s="1">
        <f>Varna!AR27+Provadia!AR27+'Staro Oriahovo'!AR27+Suvorovo!AR27+Tsonevo!AR27+Sherba!AR27+'General Toshevo'!AR27+Dobrich!AR27+Balchik!AR27+Tervel!AR27+Varbitsa!AR27+Novi_Pazar!AR27+Omurtag!AR27+Preslav!AR27+Smiadovo!AR27+Targovishte!AR27+Shumen!AR27+Palamara!AR27+'Cherni Lom'!AR27</f>
        <v>651</v>
      </c>
      <c r="AT28" s="99" t="s">
        <v>33</v>
      </c>
      <c r="AU28" s="99" t="e">
        <f>Varna!AU27+Provadia!AU27+'Staro Oriahovo'!AU27+Suvorovo!AU27+Tsonevo!#REF!+Sherba!AU27+'General Toshevo'!AU27+Dobrich!AU27+Balchik!AU27+Tervel!AU27+Varbitsa!AU27+Novi_Pazar!AU27+Omurtag!AU27+Preslav!AU27+Smiadovo!AU27+Targovishte!AU27+Shumen!AU27+Palamara!AU27+'Cherni Lom'!AU27</f>
        <v>#REF!</v>
      </c>
      <c r="AV28" s="99" t="e">
        <f>Varna!AV27+Provadia!AV27+'Staro Oriahovo'!AV27+Suvorovo!AV27+Tsonevo!#REF!+Sherba!AV27+'General Toshevo'!AV27+Dobrich!AV27+Balchik!AV27+Tervel!AV27+Varbitsa!AV27+Novi_Pazar!AV27+Omurtag!AV27+Preslav!AV27+Smiadovo!AV27+Targovishte!AV27+Shumen!AV27+Palamara!AV27+'Cherni Lom'!AV27</f>
        <v>#REF!</v>
      </c>
      <c r="AW28" s="99" t="e">
        <f>AX28+AY28+AZ28+BA28</f>
        <v>#REF!</v>
      </c>
      <c r="AX28" s="99" t="e">
        <f>Varna!AX27+Provadia!AX27+'Staro Oriahovo'!AX27+Suvorovo!AX27+Tsonevo!#REF!+Sherba!AX27+'General Toshevo'!AX27+Dobrich!AX27+Balchik!AX27+Tervel!AX27+Varbitsa!AX27+Novi_Pazar!AX27+Omurtag!AX27+Preslav!AX27+Smiadovo!AX27+Targovishte!AX27+Shumen!AX27+Palamara!AX27+'Cherni Lom'!AX27</f>
        <v>#REF!</v>
      </c>
      <c r="AY28" s="99" t="e">
        <f>Varna!AY27+Provadia!AY27+'Staro Oriahovo'!AY27+Suvorovo!AY27+Tsonevo!#REF!+Sherba!AY27+'General Toshevo'!AY27+Dobrich!AY27+Balchik!AY27+Tervel!AY27+Varbitsa!AY27+Novi_Pazar!AY27+Omurtag!AY27+Preslav!AY27+Smiadovo!AY27+Targovishte!AY27+Shumen!AY27+Palamara!AY27+'Cherni Lom'!AY27</f>
        <v>#REF!</v>
      </c>
      <c r="AZ28" s="99" t="e">
        <f>Varna!AZ27+Provadia!AZ27+'Staro Oriahovo'!AZ27+Suvorovo!AZ27+Tsonevo!#REF!+Sherba!AZ27+'General Toshevo'!AZ27+Dobrich!AZ27+Balchik!AZ27+Tervel!AZ27+Varbitsa!AZ27+Novi_Pazar!AZ27+Omurtag!AZ27+Preslav!AZ27+Smiadovo!AZ27+Targovishte!AZ27+Shumen!AZ27+Palamara!AZ27+'Cherni Lom'!AZ27</f>
        <v>#REF!</v>
      </c>
      <c r="BA28" s="99" t="e">
        <f>Varna!BA27+Provadia!BA27+'Staro Oriahovo'!BA27+Suvorovo!BA27+Tsonevo!#REF!+Sherba!BA27+'General Toshevo'!BA27+Dobrich!BA27+Balchik!BA27+Tervel!BA27+Varbitsa!BA27+Novi_Pazar!BA27+Omurtag!BA27+Preslav!BA27+Smiadovo!BA27+Targovishte!BA27+Shumen!BA27+Palamara!BA27+'Cherni Lom'!BA27</f>
        <v>#REF!</v>
      </c>
    </row>
    <row r="29" spans="1:53" s="14" customFormat="1" ht="15.75" customHeight="1">
      <c r="A29" s="1" t="s">
        <v>2</v>
      </c>
      <c r="B29" s="180" t="e">
        <f aca="true" t="shared" si="47" ref="B29:H29">B28/B27</f>
        <v>#REF!</v>
      </c>
      <c r="C29" s="180" t="e">
        <f t="shared" si="47"/>
        <v>#REF!</v>
      </c>
      <c r="D29" s="180">
        <f t="shared" si="47"/>
        <v>0.05114671111522672</v>
      </c>
      <c r="E29" s="180" t="e">
        <f t="shared" si="47"/>
        <v>#REF!</v>
      </c>
      <c r="F29" s="180" t="e">
        <f t="shared" si="47"/>
        <v>#REF!</v>
      </c>
      <c r="G29" s="180" t="e">
        <f t="shared" si="47"/>
        <v>#REF!</v>
      </c>
      <c r="H29" s="180" t="e">
        <f t="shared" si="47"/>
        <v>#REF!</v>
      </c>
      <c r="I29" s="20"/>
      <c r="J29" s="1" t="s">
        <v>2</v>
      </c>
      <c r="K29" s="180">
        <f aca="true" t="shared" si="48" ref="K29:Q29">K28/K27</f>
        <v>0.030682040257963648</v>
      </c>
      <c r="L29" s="180">
        <f t="shared" si="48"/>
        <v>0.02845808899620559</v>
      </c>
      <c r="M29" s="180">
        <f t="shared" si="48"/>
        <v>0.028960278525083084</v>
      </c>
      <c r="N29" s="180">
        <f t="shared" si="48"/>
        <v>0.04257528556593977</v>
      </c>
      <c r="O29" s="180">
        <f t="shared" si="48"/>
        <v>0.020027864855451064</v>
      </c>
      <c r="P29" s="180">
        <f t="shared" si="48"/>
        <v>0.019114219114219115</v>
      </c>
      <c r="Q29" s="180">
        <f t="shared" si="48"/>
        <v>0.03482734738300188</v>
      </c>
      <c r="R29" s="20"/>
      <c r="S29" s="1" t="s">
        <v>2</v>
      </c>
      <c r="T29" s="180">
        <f aca="true" t="shared" si="49" ref="T29:Z29">T28/T27</f>
        <v>0.07153374233128834</v>
      </c>
      <c r="U29" s="180">
        <f t="shared" si="49"/>
        <v>0.045023425894183525</v>
      </c>
      <c r="V29" s="180">
        <f t="shared" si="49"/>
        <v>0.04591556659260227</v>
      </c>
      <c r="W29" s="180">
        <f t="shared" si="49"/>
        <v>0.04551357733175915</v>
      </c>
      <c r="X29" s="180">
        <f t="shared" si="49"/>
        <v>0.008058891902363426</v>
      </c>
      <c r="Y29" s="180">
        <f t="shared" si="49"/>
        <v>0.07951533510034078</v>
      </c>
      <c r="Z29" s="180">
        <f t="shared" si="49"/>
        <v>0.055151735417045246</v>
      </c>
      <c r="AA29" s="20"/>
      <c r="AB29" s="1" t="s">
        <v>2</v>
      </c>
      <c r="AC29" s="180">
        <f aca="true" t="shared" si="50" ref="AC29:AI29">AC28/AC27</f>
        <v>0.11503164556962024</v>
      </c>
      <c r="AD29" s="180">
        <f t="shared" si="50"/>
        <v>0.06100674567980865</v>
      </c>
      <c r="AE29" s="180">
        <f t="shared" si="50"/>
        <v>0.06336781287857608</v>
      </c>
      <c r="AF29" s="180">
        <f t="shared" si="50"/>
        <v>0.05098974902792506</v>
      </c>
      <c r="AG29" s="180">
        <f t="shared" si="50"/>
        <v>0.006172839506172839</v>
      </c>
      <c r="AH29" s="180">
        <f t="shared" si="50"/>
        <v>0.17319277108433734</v>
      </c>
      <c r="AI29" s="180">
        <f t="shared" si="50"/>
        <v>0.07196256655730651</v>
      </c>
      <c r="AJ29" s="20"/>
      <c r="AK29" s="1" t="s">
        <v>2</v>
      </c>
      <c r="AL29" s="180">
        <f aca="true" t="shared" si="51" ref="AL29:AR29">AL28/AL27</f>
        <v>0.44670050761421315</v>
      </c>
      <c r="AM29" s="180">
        <f t="shared" si="51"/>
        <v>0.48601558917927556</v>
      </c>
      <c r="AN29" s="180">
        <f t="shared" si="51"/>
        <v>0.527262180974478</v>
      </c>
      <c r="AO29" s="180">
        <f t="shared" si="51"/>
        <v>1.5346534653465347</v>
      </c>
      <c r="AP29" s="180">
        <f t="shared" si="51"/>
        <v>0.037037037037037035</v>
      </c>
      <c r="AQ29" s="180">
        <f t="shared" si="51"/>
        <v>0.782258064516129</v>
      </c>
      <c r="AR29" s="180">
        <f t="shared" si="51"/>
        <v>0.4869109947643979</v>
      </c>
      <c r="AT29" s="99" t="s">
        <v>2</v>
      </c>
      <c r="AU29" s="100" t="e">
        <f>+AU28/AU27</f>
        <v>#REF!</v>
      </c>
      <c r="AV29" s="100" t="e">
        <f aca="true" t="shared" si="52" ref="AV29:BA29">+AV28/AV27</f>
        <v>#REF!</v>
      </c>
      <c r="AW29" s="100" t="e">
        <f t="shared" si="52"/>
        <v>#REF!</v>
      </c>
      <c r="AX29" s="100" t="e">
        <f t="shared" si="52"/>
        <v>#REF!</v>
      </c>
      <c r="AY29" s="100" t="e">
        <f t="shared" si="52"/>
        <v>#REF!</v>
      </c>
      <c r="AZ29" s="100" t="e">
        <f t="shared" si="52"/>
        <v>#REF!</v>
      </c>
      <c r="BA29" s="100" t="e">
        <f t="shared" si="52"/>
        <v>#REF!</v>
      </c>
    </row>
    <row r="30" spans="1:53" s="14" customFormat="1" ht="15.75" customHeight="1">
      <c r="A30" s="1" t="s">
        <v>25</v>
      </c>
      <c r="B30" s="1" t="e">
        <f>K30+T30+AL30+AU30</f>
        <v>#REF!</v>
      </c>
      <c r="C30" s="1" t="e">
        <f>L30+U30+AM30+AV30</f>
        <v>#REF!</v>
      </c>
      <c r="D30" s="1">
        <f>M30+V30+AN30</f>
        <v>180147</v>
      </c>
      <c r="E30" s="1" t="e">
        <f aca="true" t="shared" si="53" ref="E30:H31">N30+W30+AO30+AX30</f>
        <v>#REF!</v>
      </c>
      <c r="F30" s="1" t="e">
        <f t="shared" si="53"/>
        <v>#REF!</v>
      </c>
      <c r="G30" s="1" t="e">
        <f t="shared" si="53"/>
        <v>#REF!</v>
      </c>
      <c r="H30" s="1" t="e">
        <f t="shared" si="53"/>
        <v>#REF!</v>
      </c>
      <c r="I30" s="20"/>
      <c r="J30" s="1" t="s">
        <v>25</v>
      </c>
      <c r="K30" s="19">
        <f>Varna!K29+Provadia!K29+'Staro Oriahovo'!K29+Suvorovo!K29+Tsonevo!K29+Sherba!K29+'General Toshevo'!K29+Dobrich!K29+Balchik!K29+Tervel!K29+Varbitsa!K29+Novi_Pazar!K29+Omurtag!K29+Preslav!K29+Smiadovo!K29+Targovishte!K29+Shumen!K29+Palamara!K29+'Cherni Lom'!K29</f>
        <v>851.6000000000001</v>
      </c>
      <c r="L30" s="1">
        <f>Varna!L29+Provadia!L29+'Staro Oriahovo'!L29+Suvorovo!L29+Tsonevo!L29+Sherba!L29+'General Toshevo'!L29+Dobrich!L29+Balchik!L29+Tervel!L29+Varbitsa!L29+Novi_Pazar!L29+Omurtag!L29+Preslav!L29+Smiadovo!L29+Targovishte!L29+Shumen!L29+Palamara!L29+'Cherni Lom'!L29</f>
        <v>23409</v>
      </c>
      <c r="M30" s="1">
        <f>Varna!M29+Provadia!M29+'Staro Oriahovo'!M29+Suvorovo!M29+Tsonevo!M29+Sherba!M29+'General Toshevo'!M29+Dobrich!M29+Balchik!M29+Tervel!M29+Varbitsa!M29+Novi_Pazar!M29+Omurtag!M29+Preslav!M29+Smiadovo!M29+Targovishte!M29+Shumen!M29+Palamara!M29+'Cherni Lom'!M29</f>
        <v>18681</v>
      </c>
      <c r="N30" s="1">
        <f>Varna!N29+Provadia!N29+'Staro Oriahovo'!N29+Suvorovo!N29+Tsonevo!N29+Sherba!N29+'General Toshevo'!N29+Dobrich!N29+Balchik!N29+Tervel!N29+Varbitsa!N29+Novi_Pazar!N29+Omurtag!N29+Preslav!N29+Smiadovo!N29+Targovishte!N29+Shumen!N29+Palamara!N29+'Cherni Lom'!N29</f>
        <v>650</v>
      </c>
      <c r="O30" s="1">
        <f>Varna!O29+Provadia!O29+'Staro Oriahovo'!O29+Suvorovo!O29+Tsonevo!O29+Sherba!O29+'General Toshevo'!O29+Dobrich!O29+Balchik!O29+Tervel!O29+Varbitsa!O29+Novi_Pazar!O29+Omurtag!O29+Preslav!O29+Smiadovo!O29+Targovishte!O29+Shumen!O29+Palamara!O29+'Cherni Lom'!O29</f>
        <v>3920</v>
      </c>
      <c r="P30" s="1">
        <f>Varna!P29+Provadia!P29+'Staro Oriahovo'!P29+Suvorovo!P29+Tsonevo!P29+Sherba!P29+'General Toshevo'!P29+Dobrich!P29+Balchik!P29+Tervel!P29+Varbitsa!P29+Novi_Pazar!P29+Omurtag!P29+Preslav!P29+Smiadovo!P29+Targovishte!P29+Shumen!P29+Palamara!P29+'Cherni Lom'!P29</f>
        <v>2380</v>
      </c>
      <c r="Q30" s="1">
        <f>Varna!Q29+Provadia!Q29+'Staro Oriahovo'!Q29+Suvorovo!Q29+Tsonevo!Q29+Sherba!Q29+'General Toshevo'!Q29+Dobrich!Q29+Balchik!Q29+Tervel!Q29+Varbitsa!Q29+Novi_Pazar!Q29+Omurtag!Q29+Preslav!Q29+Smiadovo!Q29+Targovishte!Q29+Shumen!Q29+Palamara!Q29+'Cherni Lom'!Q29</f>
        <v>11731</v>
      </c>
      <c r="R30" s="20"/>
      <c r="S30" s="1" t="s">
        <v>25</v>
      </c>
      <c r="T30" s="19">
        <f>Varna!T29+Provadia!T29+'Staro Oriahovo'!T29+Suvorovo!T29+Tsonevo!T29+Sherba!T29+'General Toshevo'!T29+Dobrich!T29+Balchik!T29+Tervel!T29+Varbitsa!T29+Novi_Pazar!T29+Omurtag!T29+Preslav!T29+Smiadovo!T29+Targovishte!T29+Shumen!T29+Palamara!T29+'Cherni Lom'!T29</f>
        <v>3633.2</v>
      </c>
      <c r="U30" s="1">
        <f>Varna!U29+Provadia!U29+'Staro Oriahovo'!U29+Suvorovo!U29+Tsonevo!U29+Sherba!U29+'General Toshevo'!U29+Dobrich!U29+Balchik!U29+Tervel!U29+Varbitsa!U29+Novi_Pazar!U29+Omurtag!U29+Preslav!U29+Smiadovo!U29+Targovishte!U29+Shumen!U29+Palamara!U29+'Cherni Lom'!U29</f>
        <v>176195</v>
      </c>
      <c r="V30" s="1">
        <f>Varna!V29+Provadia!V29+'Staro Oriahovo'!V29+Suvorovo!V29+Tsonevo!V29+Sherba!V29+'General Toshevo'!V29+Dobrich!V29+Balchik!V29+Tervel!V29+Varbitsa!V29+Novi_Pazar!V29+Omurtag!V29+Preslav!V29+Smiadovo!V29+Targovishte!V29+Shumen!V29+Palamara!V29+'Cherni Lom'!V29</f>
        <v>150743</v>
      </c>
      <c r="W30" s="1">
        <f>Varna!W29+Provadia!W29+'Staro Oriahovo'!W29+Suvorovo!W29+Tsonevo!W29+Sherba!W29+'General Toshevo'!W29+Dobrich!W29+Balchik!W29+Tervel!W29+Varbitsa!W29+Novi_Pazar!W29+Omurtag!W29+Preslav!W29+Smiadovo!W29+Targovishte!W29+Shumen!W29+Palamara!W29+'Cherni Lom'!W29</f>
        <v>12704</v>
      </c>
      <c r="X30" s="1">
        <f>Varna!X29+Provadia!X29+'Staro Oriahovo'!X29+Suvorovo!X29+Tsonevo!X29+Sherba!X29+'General Toshevo'!X29+Dobrich!X29+Balchik!X29+Tervel!X29+Varbitsa!X29+Novi_Pazar!X29+Omurtag!X29+Preslav!X29+Smiadovo!X29+Targovishte!X29+Shumen!X29+Palamara!X29+'Cherni Lom'!X29</f>
        <v>27865</v>
      </c>
      <c r="Y30" s="1">
        <f>Varna!Y29+Provadia!Y29+'Staro Oriahovo'!Y29+Suvorovo!Y29+Tsonevo!Y29+Sherba!Y29+'General Toshevo'!Y29+Dobrich!Y29+Balchik!Y29+Tervel!Y29+Varbitsa!Y29+Novi_Pazar!Y29+Omurtag!Y29+Preslav!Y29+Smiadovo!Y29+Targovishte!Y29+Shumen!Y29+Palamara!Y29+'Cherni Lom'!Y29</f>
        <v>5751</v>
      </c>
      <c r="Z30" s="1">
        <f>Varna!Z29+Provadia!Z29+'Staro Oriahovo'!Z29+Suvorovo!Z29+Tsonevo!Z29+Sherba!Z29+'General Toshevo'!Z29+Dobrich!Z29+Balchik!Z29+Tervel!Z29+Varbitsa!Z29+Novi_Pazar!Z29+Omurtag!Z29+Preslav!Z29+Smiadovo!Z29+Targovishte!Z29+Shumen!Z29+Palamara!Z29+'Cherni Lom'!Z29</f>
        <v>104423</v>
      </c>
      <c r="AA30" s="20"/>
      <c r="AB30" s="1" t="s">
        <v>25</v>
      </c>
      <c r="AC30" s="19">
        <f>Varna!AC29+Provadia!AC29+'Staro Oriahovo'!AC29+Suvorovo!AC29+Tsonevo!AC29+Sherba!AC29+'General Toshevo'!AC29+Dobrich!AC29+Balchik!AC29+Tervel!AC29+Varbitsa!AC29+Novi_Pazar!AC29+Omurtag!AC29+Preslav!AC29+Smiadovo!AC29+Targovishte!AC29+Shumen!AC29+Palamara!AC29+'Cherni Lom'!AC29</f>
        <v>105.69999999999999</v>
      </c>
      <c r="AD30" s="1">
        <f>Varna!AD29+Provadia!AD29+'Staro Oriahovo'!AD29+Suvorovo!AD29+Tsonevo!AD29+Sherba!AD29+'General Toshevo'!AD29+Dobrich!AD29+Balchik!AD29+Tervel!AD29+Varbitsa!AD29+Novi_Pazar!AD29+Omurtag!AD29+Preslav!AD29+Smiadovo!AD29+Targovishte!AD29+Shumen!AD29+Palamara!AD29+'Cherni Lom'!AD29</f>
        <v>6112</v>
      </c>
      <c r="AE30" s="1">
        <f>Varna!AE29+Provadia!AE29+'Staro Oriahovo'!AE29+Suvorovo!AE29+Tsonevo!AE29+Sherba!AE29+'General Toshevo'!AE29+Dobrich!AE29+Balchik!AE29+Tervel!AE29+Varbitsa!AE29+Novi_Pazar!AE29+Omurtag!AE29+Preslav!AE29+Smiadovo!AE29+Targovishte!AE29+Shumen!AE29+Palamara!AE29+'Cherni Lom'!AE29</f>
        <v>5351</v>
      </c>
      <c r="AF30" s="1">
        <f>Varna!AF29+Provadia!AF29+'Staro Oriahovo'!AF29+Suvorovo!AF29+Tsonevo!AF29+Sherba!AF29+'General Toshevo'!AF29+Dobrich!AF29+Balchik!AF29+Tervel!AF29+Varbitsa!AF29+Novi_Pazar!AF29+Omurtag!AF29+Preslav!AF29+Smiadovo!AF29+Targovishte!AF29+Shumen!AF29+Palamara!AF29+'Cherni Lom'!AF29</f>
        <v>1597</v>
      </c>
      <c r="AG30" s="1">
        <f>Varna!AG29+Provadia!AG29+'Staro Oriahovo'!AG29+Suvorovo!AG29+Tsonevo!AG29+Sherba!AG29+'General Toshevo'!AG29+Dobrich!AG29+Balchik!AG29+Tervel!AG29+Varbitsa!AG29+Novi_Pazar!AG29+Omurtag!AG29+Preslav!AG29+Smiadovo!AG29+Targovishte!AG29+Shumen!AG29+Palamara!AG29+'Cherni Lom'!AG29</f>
        <v>487</v>
      </c>
      <c r="AH30" s="1">
        <f>Varna!AH29+Provadia!AH29+'Staro Oriahovo'!AH29+Suvorovo!AH29+Tsonevo!AH29+Sherba!AH29+'General Toshevo'!AH29+Dobrich!AH29+Balchik!AH29+Tervel!AH29+Varbitsa!AH29+Novi_Pazar!AH29+Omurtag!AH29+Preslav!AH29+Smiadovo!AH29+Targovishte!AH29+Shumen!AH29+Palamara!AH29+'Cherni Lom'!AH29</f>
        <v>114</v>
      </c>
      <c r="AI30" s="1">
        <f>Varna!AI29+Provadia!AI29+'Staro Oriahovo'!AI29+Suvorovo!AI29+Tsonevo!AI29+Sherba!AI29+'General Toshevo'!AI29+Dobrich!AI29+Balchik!AI29+Tervel!AI29+Varbitsa!AI29+Novi_Pazar!AI29+Omurtag!AI29+Preslav!AI29+Smiadovo!AI29+Targovishte!AI29+Shumen!AI29+Palamara!AI29+'Cherni Lom'!AI29</f>
        <v>3153</v>
      </c>
      <c r="AJ30" s="20"/>
      <c r="AK30" s="1" t="s">
        <v>25</v>
      </c>
      <c r="AL30" s="19">
        <f>Varna!AL29+Provadia!AL29+'Staro Oriahovo'!AL29+Suvorovo!AL29+Tsonevo!AL29+Sherba!AL29+'General Toshevo'!AL29+Dobrich!AL29+Balchik!AL29+Tervel!AL29+Varbitsa!AL29+Novi_Pazar!AL29+Omurtag!AL29+Preslav!AL29+Smiadovo!AL29+Targovishte!AL29+Shumen!AL29+Palamara!AL29+'Cherni Lom'!AL29</f>
        <v>312.59999999999997</v>
      </c>
      <c r="AM30" s="1">
        <f>Varna!AM29+Provadia!AM29+'Staro Oriahovo'!AM29+Suvorovo!AM29+Tsonevo!AM29+Sherba!AM29+'General Toshevo'!AM29+Dobrich!AM29+Balchik!AM29+Tervel!AM29+Varbitsa!AM29+Novi_Pazar!AM29+Omurtag!AM29+Preslav!AM29+Smiadovo!AM29+Targovishte!AM29+Shumen!AM29+Palamara!AM29+'Cherni Lom'!AM29</f>
        <v>14401</v>
      </c>
      <c r="AN30" s="1">
        <f>Varna!AN29+Provadia!AN29+'Staro Oriahovo'!AN29+Suvorovo!AN29+Tsonevo!AN29+Sherba!AN29+'General Toshevo'!AN29+Dobrich!AN29+Balchik!AN29+Tervel!AN29+Varbitsa!AN29+Novi_Pazar!AN29+Omurtag!AN29+Preslav!AN29+Smiadovo!AN29+Targovishte!AN29+Shumen!AN29+Palamara!AN29+'Cherni Lom'!AN29</f>
        <v>10723</v>
      </c>
      <c r="AO30" s="1">
        <f>Varna!AO29+Provadia!AO29+'Staro Oriahovo'!AO29+Suvorovo!AO29+Tsonevo!AO29+Sherba!AO29+'General Toshevo'!AO29+Dobrich!AO29+Balchik!AO29+Tervel!AO29+Varbitsa!AO29+Novi_Pazar!AO29+Omurtag!AO29+Preslav!AO29+Smiadovo!AO29+Targovishte!AO29+Shumen!AO29+Palamara!AO29+'Cherni Lom'!AO29</f>
        <v>17</v>
      </c>
      <c r="AP30" s="1">
        <f>Varna!AP29+Provadia!AP29+'Staro Oriahovo'!AP29+Suvorovo!AP29+Tsonevo!AP29+Sherba!AP29+'General Toshevo'!AP29+Dobrich!AP29+Balchik!AP29+Tervel!AP29+Varbitsa!AP29+Novi_Pazar!AP29+Omurtag!AP29+Preslav!AP29+Smiadovo!AP29+Targovishte!AP29+Shumen!AP29+Palamara!AP29+'Cherni Lom'!AP29</f>
        <v>544</v>
      </c>
      <c r="AQ30" s="1">
        <f>Varna!AQ29+Provadia!AQ29+'Staro Oriahovo'!AQ29+Suvorovo!AQ29+Tsonevo!AQ29+Sherba!AQ29+'General Toshevo'!AQ29+Dobrich!AQ29+Balchik!AQ29+Tervel!AQ29+Varbitsa!AQ29+Novi_Pazar!AQ29+Omurtag!AQ29+Preslav!AQ29+Smiadovo!AQ29+Targovishte!AQ29+Shumen!AQ29+Palamara!AQ29+'Cherni Lom'!AQ29</f>
        <v>1613</v>
      </c>
      <c r="AR30" s="1">
        <f>Varna!AR29+Provadia!AR29+'Staro Oriahovo'!AR29+Suvorovo!AR29+Tsonevo!AR29+Sherba!AR29+'General Toshevo'!AR29+Dobrich!AR29+Balchik!AR29+Tervel!AR29+Varbitsa!AR29+Novi_Pazar!AR29+Omurtag!AR29+Preslav!AR29+Smiadovo!AR29+Targovishte!AR29+Shumen!AR29+Palamara!AR29+'Cherni Lom'!AR29</f>
        <v>8549</v>
      </c>
      <c r="AT30" s="99" t="s">
        <v>25</v>
      </c>
      <c r="AU30" s="99" t="e">
        <f>Varna!AU29+Provadia!AU29+'Staro Oriahovo'!AU29+Suvorovo!AU29+Tsonevo!#REF!+Sherba!AU29+'General Toshevo'!AU29+Dobrich!AU29+Balchik!AU29+Tervel!AU29+Varbitsa!AU29+Novi_Pazar!AU29+Omurtag!AU29+Preslav!AU29+Smiadovo!AU29+Targovishte!AU29+Shumen!AU29+Palamara!AU29+'Cherni Lom'!AU29</f>
        <v>#REF!</v>
      </c>
      <c r="AV30" s="99" t="e">
        <f>Varna!AV29+Provadia!AV29+'Staro Oriahovo'!AV29+Suvorovo!AV29+Tsonevo!#REF!+Sherba!AV29+'General Toshevo'!AV29+Dobrich!AV29+Balchik!AV29+Tervel!AV29+Varbitsa!AV29+Novi_Pazar!AV29+Omurtag!AV29+Preslav!AV29+Smiadovo!AV29+Targovishte!AV29+Shumen!AV29+Palamara!AV29+'Cherni Lom'!AV29</f>
        <v>#REF!</v>
      </c>
      <c r="AW30" s="99" t="e">
        <f>Varna!AW29+Provadia!AW29+'Staro Oriahovo'!AW29+Suvorovo!AW29+Tsonevo!#REF!+Sherba!AW29+'General Toshevo'!AW29+Dobrich!AW29+Balchik!AW29+Tervel!AW29+Varbitsa!AW29+Novi_Pazar!AW29+Omurtag!AW29+Preslav!AW29+Smiadovo!AW29+Targovishte!AW29+Shumen!AW29+Palamara!AW29+'Cherni Lom'!AW29</f>
        <v>#REF!</v>
      </c>
      <c r="AX30" s="99" t="e">
        <f>Varna!AX29+Provadia!AX29+'Staro Oriahovo'!AX29+Suvorovo!AX29+Tsonevo!#REF!+Sherba!AX29+'General Toshevo'!AX29+Dobrich!AX29+Balchik!AX29+Tervel!AX29+Varbitsa!AX29+Novi_Pazar!AX29+Omurtag!AX29+Preslav!AX29+Smiadovo!AX29+Targovishte!AX29+Shumen!AX29+Palamara!AX29+'Cherni Lom'!AX29</f>
        <v>#REF!</v>
      </c>
      <c r="AY30" s="99" t="e">
        <f>Varna!AY29+Provadia!AY29+'Staro Oriahovo'!AY29+Suvorovo!AY29+Tsonevo!#REF!+Sherba!AY29+'General Toshevo'!AY29+Dobrich!AY29+Balchik!AY29+Tervel!AY29+Varbitsa!AY29+Novi_Pazar!AY29+Omurtag!AY29+Preslav!AY29+Smiadovo!AY29+Targovishte!AY29+Shumen!AY29+Palamara!AY29+'Cherni Lom'!AY29</f>
        <v>#REF!</v>
      </c>
      <c r="AZ30" s="99" t="e">
        <f>Varna!AZ29+Provadia!AZ29+'Staro Oriahovo'!AZ29+Suvorovo!AZ29+Tsonevo!#REF!+Sherba!AZ29+'General Toshevo'!AZ29+Dobrich!AZ29+Balchik!AZ29+Tervel!AZ29+Varbitsa!AZ29+Novi_Pazar!AZ29+Omurtag!AZ29+Preslav!AZ29+Smiadovo!AZ29+Targovishte!AZ29+Shumen!AZ29+Palamara!AZ29+'Cherni Lom'!AZ29</f>
        <v>#REF!</v>
      </c>
      <c r="BA30" s="99" t="e">
        <f>Varna!BA29+Provadia!BA29+'Staro Oriahovo'!BA29+Suvorovo!BA29+Tsonevo!#REF!+Sherba!BA29+'General Toshevo'!BA29+Dobrich!BA29+Balchik!BA29+Tervel!BA29+Varbitsa!BA29+Novi_Pazar!BA29+Omurtag!BA29+Preslav!BA29+Smiadovo!BA29+Targovishte!BA29+Shumen!BA29+Palamara!BA29+'Cherni Lom'!BA29</f>
        <v>#REF!</v>
      </c>
    </row>
    <row r="31" spans="1:53" s="14" customFormat="1" ht="15.75" customHeight="1">
      <c r="A31" s="1" t="s">
        <v>34</v>
      </c>
      <c r="B31" s="1" t="e">
        <f>K31+T31+AL31+AU31</f>
        <v>#REF!</v>
      </c>
      <c r="C31" s="1" t="e">
        <f>L31+U31+AM31+AV31</f>
        <v>#REF!</v>
      </c>
      <c r="D31" s="1">
        <f>M31+V31+AN31</f>
        <v>12021</v>
      </c>
      <c r="E31" s="1" t="e">
        <f t="shared" si="53"/>
        <v>#REF!</v>
      </c>
      <c r="F31" s="1" t="e">
        <f t="shared" si="53"/>
        <v>#REF!</v>
      </c>
      <c r="G31" s="1" t="e">
        <f t="shared" si="53"/>
        <v>#REF!</v>
      </c>
      <c r="H31" s="1" t="e">
        <f t="shared" si="53"/>
        <v>#REF!</v>
      </c>
      <c r="I31" s="20"/>
      <c r="J31" s="1" t="s">
        <v>34</v>
      </c>
      <c r="K31" s="19">
        <f>Varna!K30+Provadia!K30+'Staro Oriahovo'!K30+Suvorovo!K30+Tsonevo!K30+Sherba!K30+'General Toshevo'!K30+Dobrich!K30+Balchik!K30+Tervel!K30+Varbitsa!K30+Novi_Pazar!K30+Omurtag!K30+Preslav!K30+Smiadovo!K30+Targovishte!K30+Shumen!K30+Palamara!K30+'Cherni Lom'!K30</f>
        <v>115.3</v>
      </c>
      <c r="L31" s="1">
        <f>Varna!L30+Provadia!L30+'Staro Oriahovo'!L30+Suvorovo!L30+Tsonevo!L30+Sherba!L30+'General Toshevo'!L30+Dobrich!L30+Balchik!L30+Tervel!L30+Varbitsa!L30+Novi_Pazar!L30+Omurtag!L30+Preslav!L30+Smiadovo!L30+Targovishte!L30+Shumen!L30+Palamara!L30+'Cherni Lom'!L30</f>
        <v>3510</v>
      </c>
      <c r="M31" s="1">
        <f>Varna!M30+Provadia!M30+'Staro Oriahovo'!M30+Suvorovo!M30+Tsonevo!M30+Sherba!M30+'General Toshevo'!M30+Dobrich!M30+Balchik!M30+Tervel!M30+Varbitsa!M30+Novi_Pazar!M30+Omurtag!M30+Preslav!M30+Smiadovo!M30+Targovishte!M30+Shumen!M30+Palamara!M30+'Cherni Lom'!M30</f>
        <v>3049</v>
      </c>
      <c r="N31" s="1">
        <f>Varna!N30+Provadia!N30+'Staro Oriahovo'!N30+Suvorovo!N30+Tsonevo!N30+Sherba!N30+'General Toshevo'!N30+Dobrich!N30+Balchik!N30+Tervel!N30+Varbitsa!N30+Novi_Pazar!N30+Omurtag!N30+Preslav!N30+Smiadovo!N30+Targovishte!N30+Shumen!N30+Palamara!N30+'Cherni Lom'!N30</f>
        <v>127</v>
      </c>
      <c r="O31" s="1">
        <f>Varna!O30+Provadia!O30+'Staro Oriahovo'!O30+Suvorovo!O30+Tsonevo!O30+Sherba!O30+'General Toshevo'!O30+Dobrich!O30+Balchik!O30+Tervel!O30+Varbitsa!O30+Novi_Pazar!O30+Omurtag!O30+Preslav!O30+Smiadovo!O30+Targovishte!O30+Shumen!O30+Palamara!O30+'Cherni Lom'!O30</f>
        <v>334</v>
      </c>
      <c r="P31" s="1">
        <f>Varna!P30+Provadia!P30+'Staro Oriahovo'!P30+Suvorovo!P30+Tsonevo!P30+Sherba!P30+'General Toshevo'!P30+Dobrich!P30+Balchik!P30+Tervel!P30+Varbitsa!P30+Novi_Pazar!P30+Omurtag!P30+Preslav!P30+Smiadovo!P30+Targovishte!P30+Shumen!P30+Palamara!P30+'Cherni Lom'!P30</f>
        <v>186</v>
      </c>
      <c r="Q31" s="1">
        <f>Varna!Q30+Provadia!Q30+'Staro Oriahovo'!Q30+Suvorovo!Q30+Tsonevo!Q30+Sherba!Q30+'General Toshevo'!Q30+Dobrich!Q30+Balchik!Q30+Tervel!Q30+Varbitsa!Q30+Novi_Pazar!Q30+Omurtag!Q30+Preslav!Q30+Smiadovo!Q30+Targovishte!Q30+Shumen!Q30+Palamara!Q30+'Cherni Lom'!Q30</f>
        <v>2402</v>
      </c>
      <c r="R31" s="20"/>
      <c r="S31" s="1" t="s">
        <v>34</v>
      </c>
      <c r="T31" s="19">
        <f>Varna!T30+Provadia!T30+'Staro Oriahovo'!T30+Suvorovo!T30+Tsonevo!T30+Sherba!T30+'General Toshevo'!T30+Dobrich!T30+Balchik!T30+Tervel!T30+Varbitsa!T30+Novi_Pazar!T30+Omurtag!T30+Preslav!T30+Smiadovo!T30+Targovishte!T30+Shumen!T30+Palamara!T30+'Cherni Lom'!T30</f>
        <v>314.6</v>
      </c>
      <c r="U31" s="1">
        <f>Varna!U30+Provadia!U30+'Staro Oriahovo'!U30+Suvorovo!U30+Tsonevo!U30+Sherba!U30+'General Toshevo'!U30+Dobrich!U30+Balchik!U30+Tervel!U30+Varbitsa!U30+Novi_Pazar!U30+Omurtag!U30+Preslav!U30+Smiadovo!U30+Targovishte!U30+Shumen!U30+Palamara!U30+'Cherni Lom'!U30</f>
        <v>10020</v>
      </c>
      <c r="V31" s="1">
        <f>Varna!V30+Provadia!V30+'Staro Oriahovo'!V30+Suvorovo!V30+Tsonevo!V30+Sherba!V30+'General Toshevo'!V30+Dobrich!V30+Balchik!V30+Tervel!V30+Varbitsa!V30+Novi_Pazar!V30+Omurtag!V30+Preslav!V30+Smiadovo!V30+Targovishte!V30+Shumen!V30+Palamara!V30+'Cherni Lom'!V30</f>
        <v>8838</v>
      </c>
      <c r="W31" s="1">
        <f>Varna!W30+Provadia!W30+'Staro Oriahovo'!W30+Suvorovo!W30+Tsonevo!W30+Sherba!W30+'General Toshevo'!W30+Dobrich!W30+Balchik!W30+Tervel!W30+Varbitsa!W30+Novi_Pazar!W30+Omurtag!W30+Preslav!W30+Smiadovo!W30+Targovishte!W30+Shumen!W30+Palamara!W30+'Cherni Lom'!W30</f>
        <v>1076</v>
      </c>
      <c r="X31" s="1">
        <f>Varna!X30+Provadia!X30+'Staro Oriahovo'!X30+Suvorovo!X30+Tsonevo!X30+Sherba!X30+'General Toshevo'!X30+Dobrich!X30+Balchik!X30+Tervel!X30+Varbitsa!X30+Novi_Pazar!X30+Omurtag!X30+Preslav!X30+Smiadovo!X30+Targovishte!X30+Shumen!X30+Palamara!X30+'Cherni Lom'!X30</f>
        <v>320</v>
      </c>
      <c r="Y31" s="1">
        <f>Varna!Y30+Provadia!Y30+'Staro Oriahovo'!Y30+Suvorovo!Y30+Tsonevo!Y30+Sherba!Y30+'General Toshevo'!Y30+Dobrich!Y30+Balchik!Y30+Tervel!Y30+Varbitsa!Y30+Novi_Pazar!Y30+Omurtag!Y30+Preslav!Y30+Smiadovo!Y30+Targovishte!Y30+Shumen!Y30+Palamara!Y30+'Cherni Lom'!Y30</f>
        <v>511</v>
      </c>
      <c r="Z31" s="1">
        <f>Varna!Z30+Provadia!Z30+'Staro Oriahovo'!Z30+Suvorovo!Z30+Tsonevo!Z30+Sherba!Z30+'General Toshevo'!Z30+Dobrich!Z30+Balchik!Z30+Tervel!Z30+Varbitsa!Z30+Novi_Pazar!Z30+Omurtag!Z30+Preslav!Z30+Smiadovo!Z30+Targovishte!Z30+Shumen!Z30+Palamara!Z30+'Cherni Lom'!Z30</f>
        <v>6931</v>
      </c>
      <c r="AA31" s="20"/>
      <c r="AB31" s="1" t="s">
        <v>34</v>
      </c>
      <c r="AC31" s="19">
        <f>Varna!AC30+Provadia!AC30+'Staro Oriahovo'!AC30+Suvorovo!AC30+Tsonevo!AC30+Sherba!AC30+'General Toshevo'!AC30+Dobrich!AC30+Balchik!AC30+Tervel!AC30+Varbitsa!AC30+Novi_Pazar!AC30+Omurtag!AC30+Preslav!AC30+Smiadovo!AC30+Targovishte!AC30+Shumen!AC30+Palamara!AC30+'Cherni Lom'!AC30</f>
        <v>34</v>
      </c>
      <c r="AD31" s="1">
        <f>Varna!AD30+Provadia!AD30+'Staro Oriahovo'!AD30+Suvorovo!AD30+Tsonevo!AD30+Sherba!AD30+'General Toshevo'!AD30+Dobrich!AD30+Balchik!AD30+Tervel!AD30+Varbitsa!AD30+Novi_Pazar!AD30+Omurtag!AD30+Preslav!AD30+Smiadovo!AD30+Targovishte!AD30+Shumen!AD30+Palamara!AD30+'Cherni Lom'!AD30</f>
        <v>1430</v>
      </c>
      <c r="AE31" s="1">
        <f>Varna!AE30+Provadia!AE30+'Staro Oriahovo'!AE30+Suvorovo!AE30+Tsonevo!AE30+Sherba!AE30+'General Toshevo'!AE30+Dobrich!AE30+Balchik!AE30+Tervel!AE30+Varbitsa!AE30+Novi_Pazar!AE30+Omurtag!AE30+Preslav!AE30+Smiadovo!AE30+Targovishte!AE30+Shumen!AE30+Palamara!AE30+'Cherni Lom'!AE30</f>
        <v>1250</v>
      </c>
      <c r="AF31" s="1">
        <f>Varna!AF30+Provadia!AF30+'Staro Oriahovo'!AF30+Suvorovo!AF30+Tsonevo!AF30+Sherba!AF30+'General Toshevo'!AF30+Dobrich!AF30+Balchik!AF30+Tervel!AF30+Varbitsa!AF30+Novi_Pazar!AF30+Omurtag!AF30+Preslav!AF30+Smiadovo!AF30+Targovishte!AF30+Shumen!AF30+Palamara!AF30+'Cherni Lom'!AF30</f>
        <v>412</v>
      </c>
      <c r="AG31" s="1">
        <f>Varna!AG30+Provadia!AG30+'Staro Oriahovo'!AG30+Suvorovo!AG30+Tsonevo!AG30+Sherba!AG30+'General Toshevo'!AG30+Dobrich!AG30+Balchik!AG30+Tervel!AG30+Varbitsa!AG30+Novi_Pazar!AG30+Omurtag!AG30+Preslav!AG30+Smiadovo!AG30+Targovishte!AG30+Shumen!AG30+Palamara!AG30+'Cherni Lom'!AG30</f>
        <v>15</v>
      </c>
      <c r="AH31" s="1">
        <f>Varna!AH30+Provadia!AH30+'Staro Oriahovo'!AH30+Suvorovo!AH30+Tsonevo!AH30+Sherba!AH30+'General Toshevo'!AH30+Dobrich!AH30+Balchik!AH30+Tervel!AH30+Varbitsa!AH30+Novi_Pazar!AH30+Omurtag!AH30+Preslav!AH30+Smiadovo!AH30+Targovishte!AH30+Shumen!AH30+Palamara!AH30+'Cherni Lom'!AH30</f>
        <v>39</v>
      </c>
      <c r="AI31" s="1">
        <f>Varna!AI30+Provadia!AI30+'Staro Oriahovo'!AI30+Suvorovo!AI30+Tsonevo!AI30+Sherba!AI30+'General Toshevo'!AI30+Dobrich!AI30+Balchik!AI30+Tervel!AI30+Varbitsa!AI30+Novi_Pazar!AI30+Omurtag!AI30+Preslav!AI30+Smiadovo!AI30+Targovishte!AI30+Shumen!AI30+Palamara!AI30+'Cherni Lom'!AI30</f>
        <v>784</v>
      </c>
      <c r="AJ31" s="20"/>
      <c r="AK31" s="1" t="s">
        <v>34</v>
      </c>
      <c r="AL31" s="19">
        <f>Varna!AL30+Provadia!AL30+'Staro Oriahovo'!AL30+Suvorovo!AL30+Tsonevo!AL30+Sherba!AL30+'General Toshevo'!AL30+Dobrich!AL30+Balchik!AL30+Tervel!AL30+Varbitsa!AL30+Novi_Pazar!AL30+Omurtag!AL30+Preslav!AL30+Smiadovo!AL30+Targovishte!AL30+Shumen!AL30+Palamara!AL30+'Cherni Lom'!AL30</f>
        <v>2.3</v>
      </c>
      <c r="AM31" s="1">
        <f>Varna!AM30+Provadia!AM30+'Staro Oriahovo'!AM30+Suvorovo!AM30+Tsonevo!AM30+Sherba!AM30+'General Toshevo'!AM30+Dobrich!AM30+Balchik!AM30+Tervel!AM30+Varbitsa!AM30+Novi_Pazar!AM30+Omurtag!AM30+Preslav!AM30+Smiadovo!AM30+Targovishte!AM30+Shumen!AM30+Palamara!AM30+'Cherni Lom'!AM30</f>
        <v>160</v>
      </c>
      <c r="AN31" s="1">
        <f>Varna!AN30+Provadia!AN30+'Staro Oriahovo'!AN30+Suvorovo!AN30+Tsonevo!AN30+Sherba!AN30+'General Toshevo'!AN30+Dobrich!AN30+Balchik!AN30+Tervel!AN30+Varbitsa!AN30+Novi_Pazar!AN30+Omurtag!AN30+Preslav!AN30+Smiadovo!AN30+Targovishte!AN30+Shumen!AN30+Palamara!AN30+'Cherni Lom'!AN30</f>
        <v>134</v>
      </c>
      <c r="AO31" s="1">
        <f>Varna!AO30+Provadia!AO30+'Staro Oriahovo'!AO30+Suvorovo!AO30+Tsonevo!AO30+Sherba!AO30+'General Toshevo'!AO30+Dobrich!AO30+Balchik!AO30+Tervel!AO30+Varbitsa!AO30+Novi_Pazar!AO30+Omurtag!AO30+Preslav!AO30+Smiadovo!AO30+Targovishte!AO30+Shumen!AO30+Palamara!AO30+'Cherni Lom'!AO30</f>
        <v>17</v>
      </c>
      <c r="AP31" s="1">
        <f>Varna!AP30+Provadia!AP30+'Staro Oriahovo'!AP30+Suvorovo!AP30+Tsonevo!AP30+Sherba!AP30+'General Toshevo'!AP30+Dobrich!AP30+Balchik!AP30+Tervel!AP30+Varbitsa!AP30+Novi_Pazar!AP30+Omurtag!AP30+Preslav!AP30+Smiadovo!AP30+Targovishte!AP30+Shumen!AP30+Palamara!AP30+'Cherni Lom'!AP30</f>
        <v>0</v>
      </c>
      <c r="AQ31" s="1">
        <f>Varna!AQ30+Provadia!AQ30+'Staro Oriahovo'!AQ30+Suvorovo!AQ30+Tsonevo!AQ30+Sherba!AQ30+'General Toshevo'!AQ30+Dobrich!AQ30+Balchik!AQ30+Tervel!AQ30+Varbitsa!AQ30+Novi_Pazar!AQ30+Omurtag!AQ30+Preslav!AQ30+Smiadovo!AQ30+Targovishte!AQ30+Shumen!AQ30+Palamara!AQ30+'Cherni Lom'!AQ30</f>
        <v>15</v>
      </c>
      <c r="AR31" s="1">
        <f>Varna!AR30+Provadia!AR30+'Staro Oriahovo'!AR30+Suvorovo!AR30+Tsonevo!AR30+Sherba!AR30+'General Toshevo'!AR30+Dobrich!AR30+Balchik!AR30+Tervel!AR30+Varbitsa!AR30+Novi_Pazar!AR30+Omurtag!AR30+Preslav!AR30+Smiadovo!AR30+Targovishte!AR30+Shumen!AR30+Palamara!AR30+'Cherni Lom'!AR30</f>
        <v>102</v>
      </c>
      <c r="AT31" s="99" t="s">
        <v>34</v>
      </c>
      <c r="AU31" s="99" t="e">
        <f>Varna!AU30+Provadia!AU30+'Staro Oriahovo'!AU30+Suvorovo!AU30+Tsonevo!#REF!+Sherba!AU30+'General Toshevo'!AU30+Dobrich!AU30+Balchik!AU30+Tervel!AU30+Varbitsa!AU30+Novi_Pazar!AU30+Omurtag!AU30+Preslav!AU30+Smiadovo!AU30+Targovishte!AU30+Shumen!AU30+Palamara!AU30+'Cherni Lom'!AU30</f>
        <v>#REF!</v>
      </c>
      <c r="AV31" s="99" t="e">
        <f>Varna!AV30+Provadia!AV30+'Staro Oriahovo'!AV30+Suvorovo!AV30+Tsonevo!#REF!+Sherba!AV30+'General Toshevo'!AV30+Dobrich!AV30+Balchik!AV30+Tervel!AV30+Varbitsa!AV30+Novi_Pazar!AV30+Omurtag!AV30+Preslav!AV30+Smiadovo!AV30+Targovishte!AV30+Shumen!AV30+Palamara!AV30+'Cherni Lom'!AV30</f>
        <v>#REF!</v>
      </c>
      <c r="AW31" s="99" t="e">
        <f>Varna!AW30+Provadia!AW30+'Staro Oriahovo'!AW30+Suvorovo!AW30+Tsonevo!#REF!+Sherba!AW30+'General Toshevo'!AW30+Dobrich!AW30+Balchik!AW30+Tervel!AW30+Varbitsa!AW30+Novi_Pazar!AW30+Omurtag!AW30+Preslav!AW30+Smiadovo!AW30+Targovishte!AW30+Shumen!AW30+Palamara!AW30+'Cherni Lom'!AW30</f>
        <v>#REF!</v>
      </c>
      <c r="AX31" s="99" t="e">
        <f>Varna!AX30+Provadia!AX30+'Staro Oriahovo'!AX30+Suvorovo!AX30+Tsonevo!#REF!+Sherba!AX30+'General Toshevo'!AX30+Dobrich!AX30+Balchik!AX30+Tervel!AX30+Varbitsa!AX30+Novi_Pazar!AX30+Omurtag!AX30+Preslav!AX30+Smiadovo!AX30+Targovishte!AX30+Shumen!AX30+Palamara!AX30+'Cherni Lom'!AX30</f>
        <v>#REF!</v>
      </c>
      <c r="AY31" s="99" t="e">
        <f>Varna!AY30+Provadia!AY30+'Staro Oriahovo'!AY30+Suvorovo!AY30+Tsonevo!#REF!+Sherba!AY30+'General Toshevo'!AY30+Dobrich!AY30+Balchik!AY30+Tervel!AY30+Varbitsa!AY30+Novi_Pazar!AY30+Omurtag!AY30+Preslav!AY30+Smiadovo!AY30+Targovishte!AY30+Shumen!AY30+Palamara!AY30+'Cherni Lom'!AY30</f>
        <v>#REF!</v>
      </c>
      <c r="AZ31" s="99" t="e">
        <f>Varna!AZ30+Provadia!AZ30+'Staro Oriahovo'!AZ30+Suvorovo!AZ30+Tsonevo!#REF!+Sherba!AZ30+'General Toshevo'!AZ30+Dobrich!AZ30+Balchik!AZ30+Tervel!AZ30+Varbitsa!AZ30+Novi_Pazar!AZ30+Omurtag!AZ30+Preslav!AZ30+Smiadovo!AZ30+Targovishte!AZ30+Shumen!AZ30+Palamara!AZ30+'Cherni Lom'!AZ30</f>
        <v>#REF!</v>
      </c>
      <c r="BA31" s="99" t="e">
        <f>Varna!BA30+Provadia!BA30+'Staro Oriahovo'!BA30+Suvorovo!BA30+Tsonevo!#REF!+Sherba!BA30+'General Toshevo'!BA30+Dobrich!BA30+Balchik!BA30+Tervel!BA30+Varbitsa!BA30+Novi_Pazar!BA30+Omurtag!BA30+Preslav!BA30+Smiadovo!BA30+Targovishte!BA30+Shumen!BA30+Palamara!BA30+'Cherni Lom'!BA30</f>
        <v>#REF!</v>
      </c>
    </row>
    <row r="32" spans="1:53" s="14" customFormat="1" ht="15.75" customHeight="1">
      <c r="A32" s="1" t="s">
        <v>2</v>
      </c>
      <c r="B32" s="180" t="e">
        <f aca="true" t="shared" si="54" ref="B32:H32">B31/B30</f>
        <v>#REF!</v>
      </c>
      <c r="C32" s="180" t="e">
        <f t="shared" si="54"/>
        <v>#REF!</v>
      </c>
      <c r="D32" s="180">
        <f t="shared" si="54"/>
        <v>0.06672883811553898</v>
      </c>
      <c r="E32" s="180" t="e">
        <f t="shared" si="54"/>
        <v>#REF!</v>
      </c>
      <c r="F32" s="180" t="e">
        <f t="shared" si="54"/>
        <v>#REF!</v>
      </c>
      <c r="G32" s="180" t="e">
        <f t="shared" si="54"/>
        <v>#REF!</v>
      </c>
      <c r="H32" s="180" t="e">
        <f t="shared" si="54"/>
        <v>#REF!</v>
      </c>
      <c r="I32" s="20"/>
      <c r="J32" s="1" t="s">
        <v>2</v>
      </c>
      <c r="K32" s="180">
        <f aca="true" t="shared" si="55" ref="K32:Q32">K31/K30</f>
        <v>0.1353922029121653</v>
      </c>
      <c r="L32" s="180">
        <f t="shared" si="55"/>
        <v>0.14994232987312572</v>
      </c>
      <c r="M32" s="180">
        <f t="shared" si="55"/>
        <v>0.1632139607087415</v>
      </c>
      <c r="N32" s="180">
        <f t="shared" si="55"/>
        <v>0.19538461538461538</v>
      </c>
      <c r="O32" s="180">
        <f t="shared" si="55"/>
        <v>0.08520408163265306</v>
      </c>
      <c r="P32" s="180">
        <f t="shared" si="55"/>
        <v>0.07815126050420168</v>
      </c>
      <c r="Q32" s="180">
        <f t="shared" si="55"/>
        <v>0.20475662773847073</v>
      </c>
      <c r="R32" s="20"/>
      <c r="S32" s="1" t="s">
        <v>2</v>
      </c>
      <c r="T32" s="180">
        <f aca="true" t="shared" si="56" ref="T32:Z32">T31/T30</f>
        <v>0.0865903335902235</v>
      </c>
      <c r="U32" s="180">
        <f t="shared" si="56"/>
        <v>0.056868810125145434</v>
      </c>
      <c r="V32" s="180">
        <f t="shared" si="56"/>
        <v>0.058629588106910435</v>
      </c>
      <c r="W32" s="180">
        <f t="shared" si="56"/>
        <v>0.08469773299748111</v>
      </c>
      <c r="X32" s="180">
        <f t="shared" si="56"/>
        <v>0.011483940427059035</v>
      </c>
      <c r="Y32" s="180">
        <f t="shared" si="56"/>
        <v>0.08885411232829073</v>
      </c>
      <c r="Z32" s="180">
        <f t="shared" si="56"/>
        <v>0.06637426620572096</v>
      </c>
      <c r="AA32" s="20"/>
      <c r="AB32" s="1" t="s">
        <v>2</v>
      </c>
      <c r="AC32" s="180">
        <f aca="true" t="shared" si="57" ref="AC32:AI32">AC31/AC30</f>
        <v>0.3216650898770104</v>
      </c>
      <c r="AD32" s="180">
        <f t="shared" si="57"/>
        <v>0.23396596858638743</v>
      </c>
      <c r="AE32" s="180">
        <f t="shared" si="57"/>
        <v>0.2336011960381237</v>
      </c>
      <c r="AF32" s="180">
        <f t="shared" si="57"/>
        <v>0.2579837194740138</v>
      </c>
      <c r="AG32" s="180">
        <f t="shared" si="57"/>
        <v>0.030800821355236138</v>
      </c>
      <c r="AH32" s="180">
        <f t="shared" si="57"/>
        <v>0.34210526315789475</v>
      </c>
      <c r="AI32" s="180">
        <f t="shared" si="57"/>
        <v>0.24865207738661593</v>
      </c>
      <c r="AJ32" s="20"/>
      <c r="AK32" s="1" t="s">
        <v>2</v>
      </c>
      <c r="AL32" s="180">
        <f aca="true" t="shared" si="58" ref="AL32:AR32">AL31/AL30</f>
        <v>0.007357645553422905</v>
      </c>
      <c r="AM32" s="180">
        <f t="shared" si="58"/>
        <v>0.011110339559752795</v>
      </c>
      <c r="AN32" s="180">
        <f t="shared" si="58"/>
        <v>0.012496502844353259</v>
      </c>
      <c r="AO32" s="180">
        <f t="shared" si="58"/>
        <v>1</v>
      </c>
      <c r="AP32" s="180">
        <f t="shared" si="58"/>
        <v>0</v>
      </c>
      <c r="AQ32" s="180">
        <f t="shared" si="58"/>
        <v>0.009299442033477991</v>
      </c>
      <c r="AR32" s="180">
        <f t="shared" si="58"/>
        <v>0.011931220025734005</v>
      </c>
      <c r="AT32" s="99" t="s">
        <v>2</v>
      </c>
      <c r="AU32" s="100" t="e">
        <f>+AU31/AU30</f>
        <v>#REF!</v>
      </c>
      <c r="AV32" s="100" t="e">
        <f aca="true" t="shared" si="59" ref="AV32:BA32">+AV31/AV30</f>
        <v>#REF!</v>
      </c>
      <c r="AW32" s="100" t="e">
        <f t="shared" si="59"/>
        <v>#REF!</v>
      </c>
      <c r="AX32" s="100" t="e">
        <f t="shared" si="59"/>
        <v>#REF!</v>
      </c>
      <c r="AY32" s="100" t="e">
        <f t="shared" si="59"/>
        <v>#REF!</v>
      </c>
      <c r="AZ32" s="100" t="e">
        <f t="shared" si="59"/>
        <v>#REF!</v>
      </c>
      <c r="BA32" s="100" t="e">
        <f t="shared" si="59"/>
        <v>#REF!</v>
      </c>
    </row>
    <row r="33" spans="1:53" s="14" customFormat="1" ht="15.75" customHeight="1">
      <c r="A33" s="1" t="s">
        <v>26</v>
      </c>
      <c r="B33" s="1" t="e">
        <f>K33+T33+AL33+AU33</f>
        <v>#REF!</v>
      </c>
      <c r="C33" s="1" t="e">
        <f>L33+U33+AM33+AV33</f>
        <v>#REF!</v>
      </c>
      <c r="D33" s="1">
        <f>M33+V33+AN33</f>
        <v>5265</v>
      </c>
      <c r="E33" s="1" t="e">
        <f aca="true" t="shared" si="60" ref="E33:H34">N33+W33+AO33+AX33</f>
        <v>#REF!</v>
      </c>
      <c r="F33" s="1" t="e">
        <f t="shared" si="60"/>
        <v>#REF!</v>
      </c>
      <c r="G33" s="1" t="e">
        <f t="shared" si="60"/>
        <v>#REF!</v>
      </c>
      <c r="H33" s="1" t="e">
        <f t="shared" si="60"/>
        <v>#REF!</v>
      </c>
      <c r="I33" s="20"/>
      <c r="J33" s="1" t="s">
        <v>26</v>
      </c>
      <c r="K33" s="19">
        <f>Varna!K32+Provadia!K32+'Staro Oriahovo'!K32+Suvorovo!K32+Tsonevo!K32+Sherba!K32+'General Toshevo'!K32+Dobrich!K32+Balchik!K32+Tervel!K32+Varbitsa!K32+Novi_Pazar!K32+Omurtag!K32+Preslav!K32+Smiadovo!K32+Targovishte!K32+Shumen!K32+Palamara!K32+'Cherni Lom'!K32</f>
        <v>0.5</v>
      </c>
      <c r="L33" s="1">
        <f>Varna!L32+Provadia!L32+'Staro Oriahovo'!L32+Suvorovo!L32+Tsonevo!L32+Sherba!L32+'General Toshevo'!L32+Dobrich!L32+Balchik!L32+Tervel!L32+Varbitsa!L32+Novi_Pazar!L32+Omurtag!L32+Preslav!L32+Smiadovo!L32+Targovishte!L32+Shumen!L32+Palamara!L32+'Cherni Lom'!L32</f>
        <v>22</v>
      </c>
      <c r="M33" s="1">
        <f>Varna!M32+Provadia!M32+'Staro Oriahovo'!M32+Suvorovo!M32+Tsonevo!M32+Sherba!M32+'General Toshevo'!M32+Dobrich!M32+Balchik!M32+Tervel!M32+Varbitsa!M32+Omurtag!M32+Preslav!M32+Smiadovo!M32+Targovishte!M32+Shumen!M32+Palamara!M32+'Cherni Lom'!M32</f>
        <v>12</v>
      </c>
      <c r="N33" s="1">
        <f>Varna!N32+Provadia!N32+'Staro Oriahovo'!N32+Suvorovo!N32+Tsonevo!N32+Sherba!N32+'General Toshevo'!N32+Dobrich!N32+Balchik!N32+Tervel!N32+Varbitsa!N32+Novi_Pazar!N32+Omurtag!N32+Preslav!N32+Smiadovo!N32+Targovishte!N32+Shumen!N32+Palamara!N32+'Cherni Lom'!N32</f>
        <v>4</v>
      </c>
      <c r="O33" s="1">
        <f>Varna!O32+Provadia!O32+'Staro Oriahovo'!O32+Suvorovo!O32+Tsonevo!O32+Sherba!O32+'General Toshevo'!O32+Dobrich!O32+Balchik!O32+Tervel!O32+Varbitsa!O32+Novi_Pazar!O32+Omurtag!O32+Preslav!O32+Smiadovo!O32+Targovishte!O32+Shumen!O32+Palamara!O32+'Cherni Lom'!O32</f>
        <v>2</v>
      </c>
      <c r="P33" s="1">
        <f>Varna!P32+Provadia!P32+'Staro Oriahovo'!P32+Suvorovo!P32+Tsonevo!P32+Sherba!P32+'General Toshevo'!P32+Dobrich!P32+Balchik!P32+Tervel!P32+Varbitsa!P32+Novi_Pazar!P32+Omurtag!P32+Preslav!P32+Smiadovo!P32+Targovishte!P32+Shumen!P32+Palamara!P32+'Cherni Lom'!P32</f>
        <v>1</v>
      </c>
      <c r="Q33" s="1">
        <f>Varna!Q32+Provadia!Q32+'Staro Oriahovo'!Q32+Suvorovo!Q32+Tsonevo!Q32+Sherba!Q32+'General Toshevo'!Q32+Dobrich!Q32+Balchik!Q32+Tervel!Q32+Varbitsa!Q32+Novi_Pazar!Q32+Omurtag!Q32+Preslav!Q32+Smiadovo!Q32+Targovishte!Q32+Shumen!Q32+Palamara!Q32+'Cherni Lom'!Q32</f>
        <v>5</v>
      </c>
      <c r="R33" s="20"/>
      <c r="S33" s="1" t="s">
        <v>26</v>
      </c>
      <c r="T33" s="19">
        <f>Varna!T32+Provadia!T32+'Staro Oriahovo'!T32+Suvorovo!T32+Tsonevo!T32+Sherba!T32+'General Toshevo'!T32+Dobrich!T32+Balchik!T32+Tervel!T32+Varbitsa!T32+Novi_Pazar!T32+Omurtag!T32+Preslav!T32+Smiadovo!T32+Targovishte!T32+Shumen!T32+Palamara!T32+'Cherni Lom'!T32</f>
        <v>41.900000000000006</v>
      </c>
      <c r="U33" s="1">
        <f>Varna!U32+Provadia!U32+'Staro Oriahovo'!U32+Suvorovo!U32+Tsonevo!U32+Sherba!U32+'General Toshevo'!U32+Dobrich!U32+Balchik!U32+Tervel!U32+Varbitsa!U32+Novi_Pazar!U32+Omurtag!U32+Preslav!U32+Smiadovo!U32+Targovishte!U32+Shumen!U32+Palamara!U32+'Cherni Lom'!U32</f>
        <v>6051</v>
      </c>
      <c r="V33" s="1">
        <f>Varna!V32+Provadia!V32+'Staro Oriahovo'!V32+Suvorovo!V32+Tsonevo!V32+Sherba!V32+'General Toshevo'!V32+Dobrich!V32+Balchik!V32+Tervel!V32+Varbitsa!V32+Novi_Pazar!V32+Omurtag!V32+Preslav!V32+Smiadovo!V32+Targovishte!V32+Shumen!V32+Palamara!V32+'Cherni Lom'!V32</f>
        <v>5224</v>
      </c>
      <c r="W33" s="1">
        <f>Varna!W32+Provadia!W32+'Staro Oriahovo'!W32+Suvorovo!W32+Tsonevo!W32+Sherba!W32+'General Toshevo'!W32+Dobrich!W32+Balchik!W32+Tervel!W32+Varbitsa!W32+Novi_Pazar!W32+Omurtag!W32+Preslav!W32+Smiadovo!W32+Targovishte!W32+Shumen!W32+Palamara!W32+'Cherni Lom'!W32</f>
        <v>1957</v>
      </c>
      <c r="X33" s="1">
        <f>Varna!X32+Provadia!X32+'Staro Oriahovo'!X32+Suvorovo!X32+Tsonevo!X32+Sherba!X32+'General Toshevo'!X32+Dobrich!X32+Balchik!X32+Tervel!X32+Varbitsa!X32+Novi_Pazar!X32+Omurtag!X32+Preslav!X32+Smiadovo!X32+Targovishte!X32+Shumen!X32+Palamara!X32+'Cherni Lom'!X32</f>
        <v>1881</v>
      </c>
      <c r="Y33" s="1">
        <f>Varna!Y32+Provadia!Y32+'Staro Oriahovo'!Y32+Suvorovo!Y32+Tsonevo!Y32+Sherba!Y32+'General Toshevo'!Y32+Dobrich!Y32+Balchik!Y32+Tervel!Y32+Varbitsa!Y32+Novi_Pazar!Y32+Omurtag!Y32+Preslav!Y32+Smiadovo!Y32+Targovishte!Y32+Shumen!Y32+Palamara!Y32+'Cherni Lom'!Y32</f>
        <v>174</v>
      </c>
      <c r="Z33" s="1">
        <f>Varna!Z32+Provadia!Z32+'Staro Oriahovo'!Z32+Suvorovo!Z32+Tsonevo!Z32+Sherba!Z32+'General Toshevo'!Z32+Dobrich!Z32+Balchik!Z32+Tervel!Z32+Varbitsa!Z32+Novi_Pazar!Z32+Omurtag!Z32+Preslav!Z32+Smiadovo!Z32+Targovishte!Z32+Shumen!Z32+Palamara!Z32+'Cherni Lom'!Z32</f>
        <v>1212</v>
      </c>
      <c r="AA33" s="20"/>
      <c r="AB33" s="1" t="s">
        <v>26</v>
      </c>
      <c r="AC33" s="19">
        <f>Varna!AC32+Provadia!AC32+'Staro Oriahovo'!AC32+Suvorovo!AC32+Tsonevo!AC32+Sherba!AC32+'General Toshevo'!AC32+Dobrich!AC32+Balchik!AC32+Tervel!AC32+Varbitsa!AC32+Novi_Pazar!AC32+Omurtag!AC32+Preslav!AC32+Smiadovo!AC32+Targovishte!AC32+Shumen!AC32+Palamara!AC32+'Cherni Lom'!AC32</f>
        <v>29.4</v>
      </c>
      <c r="AD33" s="1">
        <f>Varna!AD32+Provadia!AD32+'Staro Oriahovo'!AD32+Suvorovo!AD32+Tsonevo!AD32+Sherba!AD32+'General Toshevo'!AD32+Dobrich!AD32+Balchik!AD32+Tervel!AD32+Varbitsa!AD32+Novi_Pazar!AD32+Omurtag!AD32+Preslav!AD32+Smiadovo!AD32+Targovishte!AD32+Shumen!AD32+Palamara!AD32+'Cherni Lom'!AD32</f>
        <v>4570</v>
      </c>
      <c r="AE33" s="1">
        <f>Varna!AE32+Provadia!AE32+'Staro Oriahovo'!AE32+Suvorovo!AE32+Tsonevo!AE32+Sherba!AE32+'General Toshevo'!AE32+Dobrich!AE32+Balchik!AE32+Tervel!AE32+Varbitsa!AE32+Novi_Pazar!AE32+Omurtag!AE32+Preslav!AE32+Smiadovo!AE32+Targovishte!AE32+Shumen!AE32+Palamara!AE32+'Cherni Lom'!AE32</f>
        <v>4052</v>
      </c>
      <c r="AF33" s="1">
        <f>Varna!AF32+Provadia!AF32+'Staro Oriahovo'!AF32+Suvorovo!AF32+Tsonevo!AF32+Sherba!AF32+'General Toshevo'!AF32+Dobrich!AF32+Balchik!AF32+Tervel!AF32+Varbitsa!AF32+Novi_Pazar!AF32+Omurtag!AF32+Preslav!AF32+Smiadovo!AF32+Targovishte!AF32+Shumen!AF32+Palamara!AF32+'Cherni Lom'!AF32</f>
        <v>1573</v>
      </c>
      <c r="AG33" s="1">
        <f>Varna!AG32+Provadia!AG32+'Staro Oriahovo'!AG32+Suvorovo!AG32+Tsonevo!AG32+Sherba!AG32+'General Toshevo'!AG32+Dobrich!AG32+Balchik!AG32+Tervel!AG32+Varbitsa!AG32+Novi_Pazar!AG32+Omurtag!AG32+Preslav!AG32+Smiadovo!AG32+Targovishte!AG32+Shumen!AG32+Palamara!AG32+'Cherni Lom'!AG32</f>
        <v>1575</v>
      </c>
      <c r="AH33" s="1">
        <f>Varna!AH32+Provadia!AH32+'Staro Oriahovo'!AH32+Suvorovo!AH32+Tsonevo!AH32+Sherba!AH32+'General Toshevo'!AH32+Dobrich!AH32+Balchik!AH32+Tervel!AH32+Varbitsa!AH32+Novi_Pazar!AH32+Omurtag!AH32+Preslav!AH32+Smiadovo!AH32+Targovishte!AH32+Shumen!AH32+Palamara!AH32+'Cherni Lom'!AH32</f>
        <v>132</v>
      </c>
      <c r="AI33" s="1">
        <f>Varna!AI32+Provadia!AI32+'Staro Oriahovo'!AI32+Suvorovo!AI32+Tsonevo!AI32+Sherba!AI32+'General Toshevo'!AI32+Dobrich!AI32+Balchik!AI32+Tervel!AI32+Varbitsa!AI32+Novi_Pazar!AI32+Omurtag!AI32+Preslav!AI32+Smiadovo!AI32+Targovishte!AI32+Shumen!AI32+Palamara!AI32+'Cherni Lom'!AI32</f>
        <v>772</v>
      </c>
      <c r="AJ33" s="20"/>
      <c r="AK33" s="1" t="s">
        <v>26</v>
      </c>
      <c r="AL33" s="19">
        <f>Varna!AL32+Provadia!AL32+'Staro Oriahovo'!AL32+Suvorovo!AL32+Tsonevo!AL32+Sherba!AL32+'General Toshevo'!AL32+Dobrich!AL32+Balchik!AL32+Tervel!AL32+Varbitsa!AL32+Novi_Pazar!AL32+Omurtag!AL32+Preslav!AL32+Smiadovo!AL32+Targovishte!AL32+Shumen!AL32+Palamara!AL32+'Cherni Lom'!AL32</f>
        <v>1.6</v>
      </c>
      <c r="AM33" s="1">
        <f>Varna!AM32+Provadia!AM32+'Staro Oriahovo'!AM32+Suvorovo!AM32+Tsonevo!AM32+Sherba!AM32+'General Toshevo'!AM32+Dobrich!AM32+Balchik!AM32+Tervel!AM32+Varbitsa!AM32+Novi_Pazar!AM32+Omurtag!AM32+Preslav!AM32+Smiadovo!AM32+Targovishte!AM32+Shumen!AM32+Palamara!AM32+'Cherni Lom'!AM32</f>
        <v>45</v>
      </c>
      <c r="AN33" s="1">
        <f>Varna!AN32+Provadia!AN32+'Staro Oriahovo'!AN32+Suvorovo!AN32+Tsonevo!AN32+Sherba!AN32+'General Toshevo'!AN32+Dobrich!AN32+Balchik!AN32+Tervel!AN32+Varbitsa!AN32+Novi_Pazar!AN32+Omurtag!AN32+Preslav!AN32+Smiadovo!AN32+Targovishte!AN32+Shumen!AN32+Palamara!AN32+'Cherni Lom'!AN32</f>
        <v>29</v>
      </c>
      <c r="AO33" s="1">
        <f>Varna!AO32+Provadia!AO32+'Staro Oriahovo'!AO32+Suvorovo!AO32+Tsonevo!AO32+Sherba!AO32+'General Toshevo'!AO32+Dobrich!AO32+Balchik!AO32+Tervel!AO32+Varbitsa!AO32+Novi_Pazar!AO32+Omurtag!AO32+Preslav!AO32+Smiadovo!AO32+Targovishte!AO32+Shumen!AO32+Palamara!AO32+'Cherni Lom'!AO32</f>
        <v>0</v>
      </c>
      <c r="AP33" s="1">
        <f>Varna!AP32+Provadia!AP32+'Staro Oriahovo'!AP32+Suvorovo!AP32+Tsonevo!AP32+Sherba!AP32+'General Toshevo'!AP32+Dobrich!AP32+Balchik!AP32+Tervel!AP32+Varbitsa!AP32+Novi_Pazar!AP32+Omurtag!AP32+Preslav!AP32+Smiadovo!AP32+Targovishte!AP32+Shumen!AP32+Palamara!AP32+'Cherni Lom'!AP32</f>
        <v>0</v>
      </c>
      <c r="AQ33" s="1">
        <f>Varna!AQ32+Provadia!AQ32+'Staro Oriahovo'!AQ32+Suvorovo!AQ32+Tsonevo!AQ32+Sherba!AQ32+'General Toshevo'!AQ32+Dobrich!AQ32+Balchik!AQ32+Tervel!AQ32+Varbitsa!AQ32+Novi_Pazar!AQ32+Omurtag!AQ32+Preslav!AQ32+Smiadovo!AQ32+Targovishte!AQ32+Shumen!AQ32+Palamara!AQ32+'Cherni Lom'!AQ32</f>
        <v>2</v>
      </c>
      <c r="AR33" s="1">
        <f>Varna!AR32+Provadia!AR32+'Staro Oriahovo'!AR32+Suvorovo!AR32+Tsonevo!AR32+Sherba!AR32+'General Toshevo'!AR32+Dobrich!AR32+Balchik!AR32+Tervel!AR32+Varbitsa!AR32+Novi_Pazar!AR32+Omurtag!AR32+Preslav!AR32+Smiadovo!AR32+Targovishte!AR32+Shumen!AR32+Palamara!AR32+'Cherni Lom'!AR32</f>
        <v>27</v>
      </c>
      <c r="AT33" s="99" t="s">
        <v>26</v>
      </c>
      <c r="AU33" s="99" t="e">
        <f>Varna!AU32+Provadia!AU32+'Staro Oriahovo'!AU32+Suvorovo!AU32+Tsonevo!#REF!+Sherba!AU32+'General Toshevo'!AU32+Dobrich!AU32+Balchik!AU32+Tervel!AU32+Varbitsa!AU32+Novi_Pazar!AU32+Omurtag!AU32+Preslav!AU32+Smiadovo!AU32+Targovishte!AU32+Shumen!AU32+Palamara!AU32+'Cherni Lom'!AU32</f>
        <v>#REF!</v>
      </c>
      <c r="AV33" s="99" t="e">
        <f>Varna!AV32+Provadia!AV32+'Staro Oriahovo'!AV32+Suvorovo!AV32+Tsonevo!#REF!+Sherba!AV32+'General Toshevo'!AV32+Dobrich!AV32+Balchik!AV32+Tervel!AV32+Varbitsa!AV32+Novi_Pazar!AV32+Omurtag!AV32+Preslav!AV32+Smiadovo!AV32+Targovishte!AV32+Shumen!AV32+Palamara!AV32+'Cherni Lom'!AV32</f>
        <v>#REF!</v>
      </c>
      <c r="AW33" s="99" t="e">
        <f>Varna!AW32+Provadia!AW32+'Staro Oriahovo'!AW32+Suvorovo!AW32+Tsonevo!#REF!+Sherba!AW32+'General Toshevo'!AW32+Dobrich!AW32+Balchik!AW32+Tervel!AW32+Varbitsa!AW32+Novi_Pazar!AW32+Omurtag!AW32+Preslav!AW32+Smiadovo!AW32+Targovishte!AW32+Shumen!AW32+Palamara!AW32+'Cherni Lom'!AW32</f>
        <v>#REF!</v>
      </c>
      <c r="AX33" s="99" t="e">
        <f>Varna!AX32+Provadia!AX32+'Staro Oriahovo'!AX32+Suvorovo!AX32+Tsonevo!#REF!+Sherba!AX32+'General Toshevo'!AX32+Dobrich!AX32+Balchik!AX32+Tervel!AX32+Varbitsa!AX32+Novi_Pazar!AX32+Omurtag!AX32+Preslav!AX32+Smiadovo!AX32+Targovishte!AX32+Shumen!AX32+Palamara!AX32+'Cherni Lom'!AX32</f>
        <v>#REF!</v>
      </c>
      <c r="AY33" s="99" t="e">
        <f>Varna!AY32+Provadia!AY32+'Staro Oriahovo'!AY32+Suvorovo!AY32+Tsonevo!#REF!+Sherba!AY32+'General Toshevo'!AY32+Dobrich!AY32+Balchik!AY32+Tervel!AY32+Varbitsa!AY32+Novi_Pazar!AY32+Omurtag!AY32+Preslav!AY32+Smiadovo!AY32+Targovishte!AY32+Shumen!AY32+Palamara!AY32+'Cherni Lom'!AY32</f>
        <v>#REF!</v>
      </c>
      <c r="AZ33" s="99" t="e">
        <f>Varna!AZ32+Provadia!AZ32+'Staro Oriahovo'!AZ32+Suvorovo!AZ32+Tsonevo!#REF!+Sherba!AZ32+'General Toshevo'!AZ32+Dobrich!AZ32+Balchik!AZ32+Tervel!AZ32+Varbitsa!AZ32+Novi_Pazar!AZ32+Omurtag!AZ32+Preslav!AZ32+Smiadovo!AZ32+Targovishte!AZ32+Shumen!AZ32+Palamara!AZ32+'Cherni Lom'!AZ32</f>
        <v>#REF!</v>
      </c>
      <c r="BA33" s="99" t="e">
        <f>Varna!BA32+Provadia!BA32+'Staro Oriahovo'!BA32+Suvorovo!BA32+Tsonevo!#REF!+Sherba!BA32+'General Toshevo'!BA32+Dobrich!BA32+Balchik!BA32+Tervel!BA32+Varbitsa!BA32+Novi_Pazar!BA32+Omurtag!BA32+Preslav!BA32+Smiadovo!BA32+Targovishte!BA32+Shumen!BA32+Palamara!BA32+'Cherni Lom'!BA32</f>
        <v>#REF!</v>
      </c>
    </row>
    <row r="34" spans="1:53" s="14" customFormat="1" ht="15.75" customHeight="1">
      <c r="A34" s="1" t="s">
        <v>35</v>
      </c>
      <c r="B34" s="1" t="e">
        <f>K34+T34+AL34+AU34</f>
        <v>#REF!</v>
      </c>
      <c r="C34" s="1" t="e">
        <f>L34+U34+AM34+AV34</f>
        <v>#REF!</v>
      </c>
      <c r="D34" s="1">
        <f>M34+V34+AN34</f>
        <v>0</v>
      </c>
      <c r="E34" s="1" t="e">
        <f t="shared" si="60"/>
        <v>#REF!</v>
      </c>
      <c r="F34" s="1" t="e">
        <f t="shared" si="60"/>
        <v>#REF!</v>
      </c>
      <c r="G34" s="1" t="e">
        <f t="shared" si="60"/>
        <v>#REF!</v>
      </c>
      <c r="H34" s="1" t="e">
        <f t="shared" si="60"/>
        <v>#REF!</v>
      </c>
      <c r="I34" s="20"/>
      <c r="J34" s="1" t="s">
        <v>35</v>
      </c>
      <c r="K34" s="19">
        <f>Varna!K33+Provadia!K33+'Staro Oriahovo'!K33+Suvorovo!K33+Tsonevo!K33+Sherba!K33+'General Toshevo'!K33+Dobrich!K33+Balchik!K33+Tervel!K33+Varbitsa!K33+Novi_Pazar!K33+Omurtag!K33+Preslav!K33+Smiadovo!K33+Targovishte!K33+Shumen!K33+Palamara!K33+'Cherni Lom'!K33</f>
        <v>0</v>
      </c>
      <c r="L34" s="1">
        <f>Varna!L33+Provadia!L33+'Staro Oriahovo'!L33+Suvorovo!L33+Tsonevo!L33+Sherba!L33+'General Toshevo'!L33+Dobrich!L33+Balchik!L33+Tervel!L33+Varbitsa!L33+Novi_Pazar!L33+Omurtag!L33+Preslav!L33+Smiadovo!L33+Targovishte!L33+Shumen!L33+Palamara!L33+'Cherni Lom'!L33</f>
        <v>0</v>
      </c>
      <c r="M34" s="1">
        <f>Varna!M33+Provadia!M33+'Staro Oriahovo'!M33+Suvorovo!M33+Tsonevo!M33+Sherba!M33+'General Toshevo'!M33+Dobrich!M33+Balchik!M33+Tervel!M33+Varbitsa!M33+Omurtag!M33+Preslav!M33+Smiadovo!M33+Targovishte!M33+Shumen!M33+Palamara!M33+'Cherni Lom'!M33</f>
        <v>0</v>
      </c>
      <c r="N34" s="1">
        <f>Varna!N33+Provadia!N33+'Staro Oriahovo'!N33+Suvorovo!N33+Tsonevo!N33+Sherba!N33+'General Toshevo'!N33+Dobrich!N33+Balchik!N33+Tervel!N33+Varbitsa!N33+Novi_Pazar!N33+Omurtag!N33+Preslav!N33+Smiadovo!N33+Targovishte!N33+Shumen!N33+Palamara!N33+'Cherni Lom'!N33</f>
        <v>0</v>
      </c>
      <c r="O34" s="1">
        <f>Varna!O33+Provadia!O33+'Staro Oriahovo'!O33+Suvorovo!O33+Tsonevo!O33+Sherba!O33+'General Toshevo'!O33+Dobrich!O33+Balchik!O33+Tervel!O33+Varbitsa!O33+Novi_Pazar!O33+Omurtag!O33+Preslav!O33+Smiadovo!O33+Targovishte!O33+Shumen!O33+Palamara!O33+'Cherni Lom'!O33</f>
        <v>0</v>
      </c>
      <c r="P34" s="1">
        <f>Varna!P33+Provadia!P33+'Staro Oriahovo'!P33+Suvorovo!P33+Tsonevo!P33+Sherba!P33+'General Toshevo'!P33+Dobrich!P33+Balchik!P33+Tervel!P33+Varbitsa!P33+Novi_Pazar!P33+Omurtag!P33+Preslav!P33+Smiadovo!P33+Targovishte!P33+Shumen!P33+Palamara!P33+'Cherni Lom'!P33</f>
        <v>0</v>
      </c>
      <c r="Q34" s="1">
        <f>Varna!Q33+Provadia!Q33+'Staro Oriahovo'!Q33+Suvorovo!Q33+Tsonevo!Q33+Sherba!Q33+'General Toshevo'!Q33+Dobrich!Q33+Balchik!Q33+Tervel!Q33+Varbitsa!Q33+Novi_Pazar!Q33+Omurtag!Q33+Preslav!Q33+Smiadovo!Q33+Targovishte!Q33+Shumen!Q33+Palamara!Q33+'Cherni Lom'!Q33</f>
        <v>0</v>
      </c>
      <c r="R34" s="20"/>
      <c r="S34" s="1" t="s">
        <v>35</v>
      </c>
      <c r="T34" s="19">
        <f>Varna!T33+Provadia!T33+'Staro Oriahovo'!T33+Suvorovo!T33+Tsonevo!T33+Sherba!T33+'General Toshevo'!T33+Dobrich!T33+Balchik!T33+Tervel!T33+Varbitsa!T33+Novi_Pazar!T33+Omurtag!T33+Preslav!T33+Smiadovo!T33+Targovishte!T33+Shumen!T33+Palamara!T33+'Cherni Lom'!T33</f>
        <v>0</v>
      </c>
      <c r="U34" s="1">
        <f>Varna!U33+Provadia!U33+'Staro Oriahovo'!U33+Suvorovo!U33+Tsonevo!U33+Sherba!U33+'General Toshevo'!U33+Dobrich!U33+Balchik!U33+Tervel!U33+Varbitsa!U33+Novi_Pazar!U33+Omurtag!U33+Preslav!U33+Smiadovo!U33+Targovishte!U33+Shumen!U33+Palamara!U33+'Cherni Lom'!U33</f>
        <v>0</v>
      </c>
      <c r="V34" s="1">
        <f>Varna!V33+Provadia!V33+'Staro Oriahovo'!V33+Suvorovo!V33+Tsonevo!V33+Sherba!V33+'General Toshevo'!V33+Dobrich!V33+Balchik!V33+Tervel!V33+Varbitsa!V33+Novi_Pazar!V33+Omurtag!V33+Preslav!V33+Smiadovo!V33+Targovishte!V33+Shumen!V33+Palamara!V33+'Cherni Lom'!V33</f>
        <v>0</v>
      </c>
      <c r="W34" s="1">
        <f>Varna!W33+Provadia!W33+'Staro Oriahovo'!W33+Suvorovo!W33+Tsonevo!W33+Sherba!W33+'General Toshevo'!W33+Dobrich!W33+Balchik!W33+Tervel!W33+Varbitsa!W33+Novi_Pazar!W33+Omurtag!W33+Preslav!W33+Smiadovo!W33+Targovishte!W33+Shumen!W33+Palamara!W33+'Cherni Lom'!W33</f>
        <v>0</v>
      </c>
      <c r="X34" s="1">
        <f>Varna!X33+Provadia!X33+'Staro Oriahovo'!X33+Suvorovo!X33+Tsonevo!X33+Sherba!X33+'General Toshevo'!X33+Dobrich!X33+Balchik!X33+Tervel!X33+Varbitsa!X33+Novi_Pazar!X33+Omurtag!X33+Preslav!X33+Smiadovo!X33+Targovishte!X33+Shumen!X33+Palamara!X33+'Cherni Lom'!X33</f>
        <v>0</v>
      </c>
      <c r="Y34" s="1">
        <f>Varna!Y33+Provadia!Y33+'Staro Oriahovo'!Y33+Suvorovo!Y33+Tsonevo!Y33+Sherba!Y33+'General Toshevo'!Y33+Dobrich!Y33+Balchik!Y33+Tervel!Y33+Varbitsa!Y33+Novi_Pazar!Y33+Omurtag!Y33+Preslav!Y33+Smiadovo!Y33+Targovishte!Y33+Shumen!Y33+Palamara!Y33+'Cherni Lom'!Y33</f>
        <v>0</v>
      </c>
      <c r="Z34" s="1">
        <f>Varna!Z33+Provadia!Z33+'Staro Oriahovo'!Z33+Suvorovo!Z33+Tsonevo!Z33+Sherba!Z33+'General Toshevo'!Z33+Dobrich!Z33+Balchik!Z33+Tervel!Z33+Varbitsa!Z33+Novi_Pazar!Z33+Omurtag!Z33+Preslav!Z33+Smiadovo!Z33+Targovishte!Z33+Shumen!Z33+Palamara!Z33+'Cherni Lom'!Z33</f>
        <v>0</v>
      </c>
      <c r="AA34" s="20"/>
      <c r="AB34" s="1" t="s">
        <v>35</v>
      </c>
      <c r="AC34" s="19">
        <f>Varna!AC33+Provadia!AC33+'Staro Oriahovo'!AC33+Suvorovo!AC33+Tsonevo!AC33+Sherba!AC33+'General Toshevo'!AC33+Dobrich!AC33+Balchik!AC33+Tervel!AC33+Varbitsa!AC33+Novi_Pazar!AC33+Omurtag!AC33+Preslav!AC33+Smiadovo!AC33+Targovishte!AC33+Shumen!AC33+Palamara!AC33+'Cherni Lom'!AC33</f>
        <v>0</v>
      </c>
      <c r="AD34" s="1">
        <f>Varna!AD33+Provadia!AD33+'Staro Oriahovo'!AD33+Suvorovo!AD33+Tsonevo!AD33+Sherba!AD33+'General Toshevo'!AD33+Dobrich!AD33+Balchik!AD33+Tervel!AD33+Varbitsa!AD33+Novi_Pazar!AD33+Omurtag!AD33+Preslav!AD33+Smiadovo!AD33+Targovishte!AD33+Shumen!AD33+Palamara!AD33+'Cherni Lom'!AD33</f>
        <v>0</v>
      </c>
      <c r="AE34" s="1">
        <f>Varna!AE33+Provadia!AE33+'Staro Oriahovo'!AE33+Suvorovo!AE33+Tsonevo!AE33+Sherba!AE33+'General Toshevo'!AE33+Dobrich!AE33+Balchik!AE33+Tervel!AE33+Varbitsa!AE33+Novi_Pazar!AE33+Omurtag!AE33+Preslav!AE33+Smiadovo!AE33+Targovishte!AE33+Shumen!AE33+Palamara!AE33+'Cherni Lom'!AE33</f>
        <v>0</v>
      </c>
      <c r="AF34" s="1">
        <f>Varna!AF33+Provadia!AF33+'Staro Oriahovo'!AF33+Suvorovo!AF33+Tsonevo!AF33+Sherba!AF33+'General Toshevo'!AF33+Dobrich!AF33+Balchik!AF33+Tervel!AF33+Varbitsa!AF33+Novi_Pazar!AF33+Omurtag!AF33+Preslav!AF33+Smiadovo!AF33+Targovishte!AF33+Shumen!AF33+Palamara!AF33+'Cherni Lom'!AF33</f>
        <v>0</v>
      </c>
      <c r="AG34" s="1">
        <f>Varna!AG33+Provadia!AG33+'Staro Oriahovo'!AG33+Suvorovo!AG33+Tsonevo!AG33+Sherba!AG33+'General Toshevo'!AG33+Dobrich!AG33+Balchik!AG33+Tervel!AG33+Varbitsa!AG33+Novi_Pazar!AG33+Omurtag!AG33+Preslav!AG33+Smiadovo!AG33+Targovishte!AG33+Shumen!AG33+Palamara!AG33+'Cherni Lom'!AG33</f>
        <v>0</v>
      </c>
      <c r="AH34" s="1">
        <f>Varna!AH33+Provadia!AH33+'Staro Oriahovo'!AH33+Suvorovo!AH33+Tsonevo!AH33+Sherba!AH33+'General Toshevo'!AH33+Dobrich!AH33+Balchik!AH33+Tervel!AH33+Varbitsa!AH33+Novi_Pazar!AH33+Omurtag!AH33+Preslav!AH33+Smiadovo!AH33+Targovishte!AH33+Shumen!AH33+Palamara!AH33+'Cherni Lom'!AH33</f>
        <v>0</v>
      </c>
      <c r="AI34" s="1">
        <f>Varna!AI33+Provadia!AI33+'Staro Oriahovo'!AI33+Suvorovo!AI33+Tsonevo!AI33+Sherba!AI33+'General Toshevo'!AI33+Dobrich!AI33+Balchik!AI33+Tervel!AI33+Varbitsa!AI33+Novi_Pazar!AI33+Omurtag!AI33+Preslav!AI33+Smiadovo!AI33+Targovishte!AI33+Shumen!AI33+Palamara!AI33+'Cherni Lom'!AI33</f>
        <v>0</v>
      </c>
      <c r="AJ34" s="20"/>
      <c r="AK34" s="1" t="s">
        <v>35</v>
      </c>
      <c r="AL34" s="19">
        <f>Varna!AL33+Provadia!AL33+'Staro Oriahovo'!AL33+Suvorovo!AL33+Tsonevo!AL33+Sherba!AL33+'General Toshevo'!AL33+Dobrich!AL33+Balchik!AL33+Tervel!AL33+Varbitsa!AL33+Novi_Pazar!AL33+Omurtag!AL33+Preslav!AL33+Smiadovo!AL33+Targovishte!AL33+Shumen!AL33+Palamara!AL33+'Cherni Lom'!AL33</f>
        <v>0</v>
      </c>
      <c r="AM34" s="1">
        <f>Varna!AM33+Provadia!AM33+'Staro Oriahovo'!AM33+Suvorovo!AM33+Tsonevo!AM33+Sherba!AM33+'General Toshevo'!AM33+Dobrich!AM33+Balchik!AM33+Tervel!AM33+Varbitsa!AM33+Novi_Pazar!AM33+Omurtag!AM33+Preslav!AM33+Smiadovo!AM33+Targovishte!AM33+Shumen!AM33+Palamara!AM33+'Cherni Lom'!AM33</f>
        <v>0</v>
      </c>
      <c r="AN34" s="1">
        <f>Varna!AN33+Provadia!AN33+'Staro Oriahovo'!AN33+Suvorovo!AN33+Tsonevo!AN33+Sherba!AN33+'General Toshevo'!AN33+Dobrich!AN33+Balchik!AN33+Tervel!AN33+Varbitsa!AN33+Novi_Pazar!AN33+Omurtag!AN33+Preslav!AN33+Smiadovo!AN33+Targovishte!AN33+Shumen!AN33+Palamara!AN33+'Cherni Lom'!AN33</f>
        <v>0</v>
      </c>
      <c r="AO34" s="1">
        <f>Varna!AO33+Provadia!AO33+'Staro Oriahovo'!AO33+Suvorovo!AO33+Tsonevo!AO33+Sherba!AO33+'General Toshevo'!AO33+Dobrich!AO33+Balchik!AO33+Tervel!AO33+Varbitsa!AO33+Novi_Pazar!AO33+Omurtag!AO33+Preslav!AO33+Smiadovo!AO33+Targovishte!AO33+Shumen!AO33+Palamara!AO33+'Cherni Lom'!AO33</f>
        <v>0</v>
      </c>
      <c r="AP34" s="1">
        <f>Varna!AP33+Provadia!AP33+'Staro Oriahovo'!AP33+Suvorovo!AP33+Tsonevo!AP33+Sherba!AP33+'General Toshevo'!AP33+Dobrich!AP33+Balchik!AP33+Tervel!AP33+Varbitsa!AP33+Novi_Pazar!AP33+Omurtag!AP33+Preslav!AP33+Smiadovo!AP33+Targovishte!AP33+Shumen!AP33+Palamara!AP33+'Cherni Lom'!AP33</f>
        <v>0</v>
      </c>
      <c r="AQ34" s="1">
        <f>Varna!AQ33+Provadia!AQ33+'Staro Oriahovo'!AQ33+Suvorovo!AQ33+Tsonevo!AQ33+Sherba!AQ33+'General Toshevo'!AQ33+Dobrich!AQ33+Balchik!AQ33+Tervel!AQ33+Varbitsa!AQ33+Novi_Pazar!AQ33+Omurtag!AQ33+Preslav!AQ33+Smiadovo!AQ33+Targovishte!AQ33+Shumen!AQ33+Palamara!AQ33+'Cherni Lom'!AQ33</f>
        <v>0</v>
      </c>
      <c r="AR34" s="1">
        <f>Varna!AR33+Provadia!AR33+'Staro Oriahovo'!AR33+Suvorovo!AR33+Tsonevo!AR33+Sherba!AR33+'General Toshevo'!AR33+Dobrich!AR33+Balchik!AR33+Tervel!AR33+Varbitsa!AR33+Novi_Pazar!AR33+Omurtag!AR33+Preslav!AR33+Smiadovo!AR33+Targovishte!AR33+Shumen!AR33+Palamara!AR33+'Cherni Lom'!AR33</f>
        <v>0</v>
      </c>
      <c r="AT34" s="99" t="s">
        <v>35</v>
      </c>
      <c r="AU34" s="99" t="e">
        <f>Varna!AU33+Provadia!AU33+'Staro Oriahovo'!AU33+Suvorovo!AU33+Tsonevo!#REF!+Sherba!AU33+'General Toshevo'!AU33+Dobrich!AU33+Balchik!AU33+Tervel!AU33+Varbitsa!AU33+Novi_Pazar!AU33+Omurtag!AU33+Preslav!AU33+Smiadovo!AU33+Targovishte!AU33+Shumen!AU33+Palamara!AU33+'Cherni Lom'!AU33</f>
        <v>#REF!</v>
      </c>
      <c r="AV34" s="99" t="e">
        <f>Varna!AV33+Provadia!AV33+'Staro Oriahovo'!AV33+Suvorovo!AV33+Tsonevo!#REF!+Sherba!AV33+'General Toshevo'!AV33+Dobrich!AV33+Balchik!AV33+Tervel!AV33+Varbitsa!AV33+Novi_Pazar!AV33+Omurtag!AV33+Preslav!AV33+Smiadovo!AV33+Targovishte!AV33+Shumen!AV33+Palamara!AV33+'Cherni Lom'!AV33</f>
        <v>#REF!</v>
      </c>
      <c r="AW34" s="99" t="e">
        <f>Varna!AW33+Provadia!AW33+'Staro Oriahovo'!AW33+Suvorovo!AW33+Tsonevo!#REF!+Sherba!AW33+'General Toshevo'!AW33+Dobrich!AW33+Balchik!AW33+Tervel!AW33+Varbitsa!AW33+Novi_Pazar!AW33+Omurtag!AW33+Preslav!AW33+Smiadovo!AW33+Targovishte!AW33+Shumen!AW33+Palamara!AW33+'Cherni Lom'!AW33</f>
        <v>#REF!</v>
      </c>
      <c r="AX34" s="99" t="e">
        <f>Varna!AX33+Provadia!AX33+'Staro Oriahovo'!AX33+Suvorovo!AX33+Tsonevo!#REF!+Sherba!AX33+'General Toshevo'!AX33+Dobrich!AX33+Balchik!AX33+Tervel!AX33+Varbitsa!AX33+Novi_Pazar!AX33+Omurtag!AX33+Preslav!AX33+Smiadovo!AX33+Targovishte!AX33+Shumen!AX33+Palamara!AX33+'Cherni Lom'!AX33</f>
        <v>#REF!</v>
      </c>
      <c r="AY34" s="99" t="e">
        <f>Varna!AY33+Provadia!AY33+'Staro Oriahovo'!AY33+Suvorovo!AY33+Tsonevo!#REF!+Sherba!AY33+'General Toshevo'!AY33+Dobrich!AY33+Balchik!AY33+Tervel!AY33+Varbitsa!AY33+Novi_Pazar!AY33+Omurtag!AY33+Preslav!AY33+Smiadovo!AY33+Targovishte!AY33+Shumen!AY33+Palamara!AY33+'Cherni Lom'!AY33</f>
        <v>#REF!</v>
      </c>
      <c r="AZ34" s="99" t="e">
        <f>Varna!AZ33+Provadia!AZ33+'Staro Oriahovo'!AZ33+Suvorovo!AZ33+Tsonevo!#REF!+Sherba!AZ33+'General Toshevo'!AZ33+Dobrich!AZ33+Balchik!AZ33+Tervel!AZ33+Varbitsa!AZ33+Novi_Pazar!AZ33+Omurtag!AZ33+Preslav!AZ33+Smiadovo!AZ33+Targovishte!AZ33+Shumen!AZ33+Palamara!AZ33+'Cherni Lom'!AZ33</f>
        <v>#REF!</v>
      </c>
      <c r="BA34" s="99" t="e">
        <f>Varna!BA33+Provadia!BA33+'Staro Oriahovo'!BA33+Suvorovo!BA33+Tsonevo!#REF!+Sherba!BA33+'General Toshevo'!BA33+Dobrich!BA33+Balchik!BA33+Tervel!BA33+Varbitsa!BA33+Novi_Pazar!BA33+Omurtag!BA33+Preslav!BA33+Smiadovo!BA33+Targovishte!BA33+Shumen!BA33+Palamara!BA33+'Cherni Lom'!BA33</f>
        <v>#REF!</v>
      </c>
    </row>
    <row r="35" spans="1:53" s="14" customFormat="1" ht="15.75" customHeight="1">
      <c r="A35" s="1" t="s">
        <v>2</v>
      </c>
      <c r="B35" s="180" t="e">
        <f aca="true" t="shared" si="61" ref="B35:H35">B34/B33</f>
        <v>#REF!</v>
      </c>
      <c r="C35" s="180" t="e">
        <f t="shared" si="61"/>
        <v>#REF!</v>
      </c>
      <c r="D35" s="180">
        <f t="shared" si="61"/>
        <v>0</v>
      </c>
      <c r="E35" s="180" t="e">
        <f t="shared" si="61"/>
        <v>#REF!</v>
      </c>
      <c r="F35" s="180" t="e">
        <f t="shared" si="61"/>
        <v>#REF!</v>
      </c>
      <c r="G35" s="180" t="e">
        <f t="shared" si="61"/>
        <v>#REF!</v>
      </c>
      <c r="H35" s="180" t="e">
        <f t="shared" si="61"/>
        <v>#REF!</v>
      </c>
      <c r="I35" s="20"/>
      <c r="J35" s="1" t="s">
        <v>2</v>
      </c>
      <c r="K35" s="180">
        <f aca="true" t="shared" si="62" ref="K35:Q35">K34/K33</f>
        <v>0</v>
      </c>
      <c r="L35" s="180">
        <f t="shared" si="62"/>
        <v>0</v>
      </c>
      <c r="M35" s="180">
        <f t="shared" si="62"/>
        <v>0</v>
      </c>
      <c r="N35" s="180">
        <f t="shared" si="62"/>
        <v>0</v>
      </c>
      <c r="O35" s="180">
        <f t="shared" si="62"/>
        <v>0</v>
      </c>
      <c r="P35" s="180">
        <f t="shared" si="62"/>
        <v>0</v>
      </c>
      <c r="Q35" s="180">
        <f t="shared" si="62"/>
        <v>0</v>
      </c>
      <c r="R35" s="20"/>
      <c r="S35" s="1" t="s">
        <v>2</v>
      </c>
      <c r="T35" s="180">
        <f aca="true" t="shared" si="63" ref="T35:Z35">T34/T33</f>
        <v>0</v>
      </c>
      <c r="U35" s="180">
        <f t="shared" si="63"/>
        <v>0</v>
      </c>
      <c r="V35" s="180">
        <f t="shared" si="63"/>
        <v>0</v>
      </c>
      <c r="W35" s="180">
        <f t="shared" si="63"/>
        <v>0</v>
      </c>
      <c r="X35" s="180">
        <f t="shared" si="63"/>
        <v>0</v>
      </c>
      <c r="Y35" s="180">
        <f t="shared" si="63"/>
        <v>0</v>
      </c>
      <c r="Z35" s="180">
        <f t="shared" si="63"/>
        <v>0</v>
      </c>
      <c r="AA35" s="20"/>
      <c r="AB35" s="1" t="s">
        <v>2</v>
      </c>
      <c r="AC35" s="180">
        <f aca="true" t="shared" si="64" ref="AC35:AI35">AC34/AC33</f>
        <v>0</v>
      </c>
      <c r="AD35" s="180">
        <f t="shared" si="64"/>
        <v>0</v>
      </c>
      <c r="AE35" s="180">
        <f t="shared" si="64"/>
        <v>0</v>
      </c>
      <c r="AF35" s="180">
        <f t="shared" si="64"/>
        <v>0</v>
      </c>
      <c r="AG35" s="180">
        <f t="shared" si="64"/>
        <v>0</v>
      </c>
      <c r="AH35" s="180">
        <f t="shared" si="64"/>
        <v>0</v>
      </c>
      <c r="AI35" s="180">
        <f t="shared" si="64"/>
        <v>0</v>
      </c>
      <c r="AJ35" s="20"/>
      <c r="AK35" s="1" t="s">
        <v>2</v>
      </c>
      <c r="AL35" s="180">
        <f aca="true" t="shared" si="65" ref="AL35:AR35">AL34/AL33</f>
        <v>0</v>
      </c>
      <c r="AM35" s="180">
        <f t="shared" si="65"/>
        <v>0</v>
      </c>
      <c r="AN35" s="180">
        <f t="shared" si="65"/>
        <v>0</v>
      </c>
      <c r="AO35" s="180" t="e">
        <f t="shared" si="65"/>
        <v>#DIV/0!</v>
      </c>
      <c r="AP35" s="180" t="e">
        <f t="shared" si="65"/>
        <v>#DIV/0!</v>
      </c>
      <c r="AQ35" s="180">
        <f t="shared" si="65"/>
        <v>0</v>
      </c>
      <c r="AR35" s="180">
        <f t="shared" si="65"/>
        <v>0</v>
      </c>
      <c r="AT35" s="99" t="s">
        <v>2</v>
      </c>
      <c r="AU35" s="100" t="e">
        <f>+AU34/AU33</f>
        <v>#REF!</v>
      </c>
      <c r="AV35" s="100" t="e">
        <f aca="true" t="shared" si="66" ref="AV35:BA35">+AV34/AV33</f>
        <v>#REF!</v>
      </c>
      <c r="AW35" s="100" t="e">
        <f t="shared" si="66"/>
        <v>#REF!</v>
      </c>
      <c r="AX35" s="100" t="e">
        <f t="shared" si="66"/>
        <v>#REF!</v>
      </c>
      <c r="AY35" s="100" t="e">
        <f t="shared" si="66"/>
        <v>#REF!</v>
      </c>
      <c r="AZ35" s="100" t="e">
        <f t="shared" si="66"/>
        <v>#REF!</v>
      </c>
      <c r="BA35" s="100" t="e">
        <f t="shared" si="66"/>
        <v>#REF!</v>
      </c>
    </row>
    <row r="36" spans="1:53" s="14" customFormat="1" ht="15.75" customHeight="1">
      <c r="A36" s="1" t="s">
        <v>27</v>
      </c>
      <c r="B36" s="1" t="e">
        <f>K36+T36+AL36+AU36</f>
        <v>#REF!</v>
      </c>
      <c r="C36" s="1" t="e">
        <f>L36+U36+AM36+AV36</f>
        <v>#REF!</v>
      </c>
      <c r="D36" s="1">
        <f>M36+V36+AN36</f>
        <v>95746</v>
      </c>
      <c r="E36" s="1" t="e">
        <f aca="true" t="shared" si="67" ref="E36:H37">N36+W36+AO36+AX36</f>
        <v>#REF!</v>
      </c>
      <c r="F36" s="1" t="e">
        <f t="shared" si="67"/>
        <v>#REF!</v>
      </c>
      <c r="G36" s="1" t="e">
        <f t="shared" si="67"/>
        <v>#REF!</v>
      </c>
      <c r="H36" s="1" t="e">
        <f t="shared" si="67"/>
        <v>#REF!</v>
      </c>
      <c r="I36" s="20"/>
      <c r="J36" s="1" t="s">
        <v>27</v>
      </c>
      <c r="K36" s="19">
        <f>Varna!K35+Provadia!K35+'Staro Oriahovo'!K35+Suvorovo!K35+Tsonevo!K35+Sherba!K35+'General Toshevo'!K35+Dobrich!K35+Balchik!K35+Tervel!K35+Varbitsa!K35+Novi_Pazar!K35+Omurtag!K35+Preslav!K35+Smiadovo!K35+Targovishte!K35+Shumen!K35+Palamara!K35+'Cherni Lom'!K35</f>
        <v>78.9</v>
      </c>
      <c r="L36" s="1">
        <f>Varna!L35+Provadia!L35+'Staro Oriahovo'!L35+Suvorovo!L35+Tsonevo!L35+Sherba!L35+'General Toshevo'!L35+Dobrich!L35+Balchik!L35+Tervel!L35+Varbitsa!L35+Novi_Pazar!L35+Omurtag!L35+Preslav!L35+Smiadovo!L35+Targovishte!L35+Shumen!L35+Palamara!L35+'Cherni Lom'!L35</f>
        <v>2451</v>
      </c>
      <c r="M36" s="1">
        <f>Varna!M35+Provadia!M35+'Staro Oriahovo'!M35+Suvorovo!M35+Tsonevo!M35+Sherba!M35+'General Toshevo'!M35+Dobrich!M35+Balchik!M35+Tervel!M35+Varbitsa!M35+Novi_Pazar!M35+Omurtag!M35+Preslav!M35+Smiadovo!M35+Targovishte!M35+Shumen!M35+Palamara!M35+'Cherni Lom'!M35</f>
        <v>2054</v>
      </c>
      <c r="N36" s="1">
        <f>Varna!N35+Provadia!N35+'Staro Oriahovo'!N35+Suvorovo!N35+Tsonevo!N35+Sherba!N35+'General Toshevo'!N35+Dobrich!N35+Balchik!N35+Tervel!N35+Varbitsa!N35+Novi_Pazar!N35+Omurtag!N35+Preslav!N35+Smiadovo!N35+Targovishte!N35+Shumen!N35+Palamara!N35+'Cherni Lom'!N35</f>
        <v>67</v>
      </c>
      <c r="O36" s="1">
        <f>Varna!O35+Provadia!O35+'Staro Oriahovo'!O35+Suvorovo!O35+Tsonevo!O35+Sherba!O35+'General Toshevo'!O35+Dobrich!O35+Balchik!O35+Tervel!O35+Varbitsa!O35+Novi_Pazar!O35+Omurtag!O35+Preslav!O35+Smiadovo!O35+Targovishte!O35+Shumen!O35+Palamara!O35+'Cherni Lom'!O35</f>
        <v>321</v>
      </c>
      <c r="P36" s="1">
        <f>Varna!P35+Provadia!P35+'Staro Oriahovo'!P35+Suvorovo!P35+Tsonevo!P35+Sherba!P35+'General Toshevo'!P35+Dobrich!P35+Balchik!P35+Tervel!P35+Varbitsa!P35+Novi_Pazar!P35+Omurtag!P35+Preslav!P35+Smiadovo!P35+Targovishte!P35+Shumen!P35+Palamara!P35+'Cherni Lom'!P35</f>
        <v>170</v>
      </c>
      <c r="Q36" s="1">
        <f>Varna!Q35+Provadia!Q35+'Staro Oriahovo'!Q35+Suvorovo!Q35+Tsonevo!Q35+Sherba!Q35+'General Toshevo'!Q35+Dobrich!Q35+Balchik!Q35+Tervel!Q35+Varbitsa!Q35+Novi_Pazar!Q35+Omurtag!Q35+Preslav!Q35+Smiadovo!Q35+Targovishte!Q35+Shumen!Q35+Palamara!Q35+'Cherni Lom'!Q35</f>
        <v>1496</v>
      </c>
      <c r="R36" s="20"/>
      <c r="S36" s="1" t="s">
        <v>27</v>
      </c>
      <c r="T36" s="19">
        <f>Varna!T35+Provadia!T35+'Staro Oriahovo'!T35+Suvorovo!T35+Tsonevo!T35+Sherba!T35+'General Toshevo'!T35+Dobrich!T35+Balchik!T35+Tervel!T35+Varbitsa!T35+Novi_Pazar!T35+Omurtag!T35+Preslav!T35+Smiadovo!T35+Targovishte!T35+Shumen!T35+Palamara!T35+'Cherni Lom'!T35</f>
        <v>1174.3999999999999</v>
      </c>
      <c r="U36" s="1">
        <f>Varna!U35+Provadia!U35+'Staro Oriahovo'!U35+Suvorovo!U35+Tsonevo!U35+Sherba!U35+'General Toshevo'!U35+Dobrich!U35+Balchik!U35+Tervel!U35+Varbitsa!U35+Novi_Pazar!U35+Omurtag!U35+Preslav!U35+Smiadovo!U35+Targovishte!U35+Shumen!U35+Palamara!U35+'Cherni Lom'!U35</f>
        <v>104756</v>
      </c>
      <c r="V36" s="1">
        <f>Varna!V35+Provadia!V35+'Staro Oriahovo'!V35+Suvorovo!V35+Tsonevo!V35+Sherba!V35+'General Toshevo'!V35+Dobrich!V35+Balchik!V35+Tervel!V35+Varbitsa!V35+Novi_Pazar!V35+Omurtag!V35+Preslav!V35+Smiadovo!V35+Targovishte!V35+Shumen!V35+Palamara!V35+'Cherni Lom'!V35</f>
        <v>89186</v>
      </c>
      <c r="W36" s="1">
        <f>Varna!W35+Provadia!W35+'Staro Oriahovo'!W35+Suvorovo!W35+Tsonevo!W35+Sherba!W35+'General Toshevo'!W35+Dobrich!W35+Balchik!W35+Tervel!W35+Varbitsa!W35+Novi_Pazar!W35+Omurtag!W35+Preslav!W35+Smiadovo!W35+Targovishte!W35+Shumen!W35+Palamara!W35+'Cherni Lom'!W35</f>
        <v>3400</v>
      </c>
      <c r="X36" s="1">
        <f>Varna!X35+Provadia!X35+'Staro Oriahovo'!X35+Suvorovo!X35+Tsonevo!X35+Sherba!X35+'General Toshevo'!X35+Dobrich!X35+Balchik!X35+Tervel!X35+Varbitsa!X35+Novi_Pazar!X35+Omurtag!X35+Preslav!X35+Smiadovo!X35+Targovishte!X35+Shumen!X35+Palamara!X35+'Cherni Lom'!X35</f>
        <v>18976</v>
      </c>
      <c r="Y36" s="1">
        <f>Varna!Y35+Provadia!Y35+'Staro Oriahovo'!Y35+Suvorovo!Y35+Tsonevo!Y35+Sherba!Y35+'General Toshevo'!Y35+Dobrich!Y35+Balchik!Y35+Tervel!Y35+Varbitsa!Y35+Novi_Pazar!Y35+Omurtag!Y35+Preslav!Y35+Smiadovo!Y35+Targovishte!Y35+Shumen!Y35+Palamara!Y35+'Cherni Lom'!Y35</f>
        <v>9524</v>
      </c>
      <c r="Z36" s="1">
        <f>Varna!Z35+Provadia!Z35+'Staro Oriahovo'!Z35+Suvorovo!Z35+Tsonevo!Z35+Sherba!Z35+'General Toshevo'!Z35+Dobrich!Z35+Balchik!Z35+Tervel!Z35+Varbitsa!Z35+Novi_Pazar!Z35+Omurtag!Z35+Preslav!Z35+Smiadovo!Z35+Targovishte!Z35+Shumen!Z35+Palamara!Z35+'Cherni Lom'!Z35</f>
        <v>57286</v>
      </c>
      <c r="AA36" s="20"/>
      <c r="AB36" s="1" t="s">
        <v>27</v>
      </c>
      <c r="AC36" s="19">
        <f>Varna!AC35+Provadia!AC35+'Staro Oriahovo'!AC35+Suvorovo!AC35+Tsonevo!AC35+Sherba!AC35+'General Toshevo'!AC35+Dobrich!AC35+Balchik!AC35+Tervel!AC35+Varbitsa!AC35+Novi_Pazar!AC35+Omurtag!AC35+Preslav!AC35+Smiadovo!AC35+Targovishte!AC35+Shumen!AC35+Palamara!AC35+'Cherni Lom'!AC35</f>
        <v>37.449999999999996</v>
      </c>
      <c r="AD36" s="1">
        <f>Varna!AD35+Provadia!AD35+'Staro Oriahovo'!AD35+Suvorovo!AD35+Tsonevo!AD35+Sherba!AD35+'General Toshevo'!AD35+Dobrich!AD35+Balchik!AD35+Tervel!AD35+Varbitsa!AD35+Novi_Pazar!AD35+Omurtag!AD35+Preslav!AD35+Smiadovo!AD35+Targovishte!AD35+Shumen!AD35+Palamara!AD35+'Cherni Lom'!AD35</f>
        <v>324</v>
      </c>
      <c r="AE36" s="1">
        <f>Varna!AE35+Provadia!AE35+'Staro Oriahovo'!AE35+Suvorovo!AE35+Tsonevo!AE35+Sherba!AE35+'General Toshevo'!AE35+Dobrich!AE35+Balchik!AE35+Tervel!AE35+Varbitsa!AE35+Novi_Pazar!AE35+Omurtag!AE35+Preslav!AE35+Smiadovo!AE35+Targovishte!AE35+Shumen!AE35+Palamara!AE35+'Cherni Lom'!AE35</f>
        <v>271</v>
      </c>
      <c r="AF36" s="1">
        <f>Varna!AF35+Provadia!AF35+'Staro Oriahovo'!AF35+Suvorovo!AF35+Tsonevo!AF35+Sherba!AF35+'General Toshevo'!AF35+Dobrich!AF35+Balchik!AF35+Tervel!AF35+Varbitsa!AF35+Novi_Pazar!AF35+Omurtag!AF35+Preslav!AF35+Smiadovo!AF35+Targovishte!AF35+Shumen!AF35+Palamara!AF35+'Cherni Lom'!AF35</f>
        <v>8</v>
      </c>
      <c r="AG36" s="1">
        <f>Varna!AG35+Provadia!AG35+'Staro Oriahovo'!AG35+Suvorovo!AG35+Tsonevo!AG35+Sherba!AG35+'General Toshevo'!AG35+Dobrich!AG35+Balchik!AG35+Tervel!AG35+Varbitsa!AG35+Novi_Pazar!AG35+Omurtag!AG35+Preslav!AG35+Smiadovo!AG35+Targovishte!AG35+Shumen!AG35+Palamara!AG35+'Cherni Lom'!AG35</f>
        <v>37</v>
      </c>
      <c r="AH36" s="1">
        <f>Varna!AH35+Provadia!AH35+'Staro Oriahovo'!AH35+Suvorovo!AH35+Tsonevo!AH35+Sherba!AH35+'General Toshevo'!AH35+Dobrich!AH35+Balchik!AH35+Tervel!AH35+Varbitsa!AH35+Novi_Pazar!AH35+Omurtag!AH35+Preslav!AH35+Smiadovo!AH35+Targovishte!AH35+Shumen!AH35+Palamara!AH35+'Cherni Lom'!AH35</f>
        <v>40</v>
      </c>
      <c r="AI36" s="1">
        <f>Varna!AI35+Provadia!AI35+'Staro Oriahovo'!AI35+Suvorovo!AI35+Tsonevo!AI35+Sherba!AI35+'General Toshevo'!AI35+Dobrich!AI35+Balchik!AI35+Tervel!AI35+Varbitsa!AI35+Novi_Pazar!AI35+Omurtag!AI35+Preslav!AI35+Smiadovo!AI35+Targovishte!AI35+Shumen!AI35+Palamara!AI35+'Cherni Lom'!AI35</f>
        <v>186</v>
      </c>
      <c r="AJ36" s="20"/>
      <c r="AK36" s="1" t="s">
        <v>27</v>
      </c>
      <c r="AL36" s="19">
        <f>Varna!AL35+Provadia!AL35+'Staro Oriahovo'!AL35+Suvorovo!AL35+Tsonevo!AL35+Sherba!AL35+'General Toshevo'!AL35+Dobrich!AL35+Balchik!AL35+Tervel!AL35+Varbitsa!AL35+Novi_Pazar!AL35+Omurtag!AL35+Preslav!AL35+Smiadovo!AL35+Targovishte!AL35+Shumen!AL35+Palamara!AL35+'Cherni Lom'!AL35</f>
        <v>127.60000000000001</v>
      </c>
      <c r="AM36" s="1">
        <f>Varna!AM35+Provadia!AM35+'Staro Oriahovo'!AM35+Suvorovo!AM35+Tsonevo!AM35+Sherba!AM35+'General Toshevo'!AM35+Dobrich!AM35+Balchik!AM35+Tervel!AM35+Varbitsa!AM35+Novi_Pazar!AM35+Omurtag!AM35+Preslav!AM35+Smiadovo!AM35+Targovishte!AM35+Shumen!AM35+Palamara!AM35+'Cherni Lom'!AM35</f>
        <v>5945</v>
      </c>
      <c r="AN36" s="1">
        <f>Varna!AN35+Provadia!AN35+'Staro Oriahovo'!AN35+Suvorovo!AN35+Tsonevo!AN35+Sherba!AN35+'General Toshevo'!AN35+Dobrich!AN35+Balchik!AN35+Tervel!AN35+Varbitsa!AN35+Novi_Pazar!AN35+Omurtag!AN35+Preslav!AN35+Smiadovo!AN35+Targovishte!AN35+Shumen!AN35+Palamara!AN35+'Cherni Lom'!AN35</f>
        <v>4506</v>
      </c>
      <c r="AO36" s="1">
        <f>Varna!AO35+Provadia!AO35+'Staro Oriahovo'!AO35+Suvorovo!AO35+Tsonevo!AO35+Sherba!AO35+'General Toshevo'!AO35+Dobrich!AO35+Balchik!AO35+Tervel!AO35+Varbitsa!AO35+Novi_Pazar!AO35+Omurtag!AO35+Preslav!AO35+Smiadovo!AO35+Targovishte!AO35+Shumen!AO35+Palamara!AO35+'Cherni Lom'!AO35</f>
        <v>9</v>
      </c>
      <c r="AP36" s="1">
        <f>Varna!AP35+Provadia!AP35+'Staro Oriahovo'!AP35+Suvorovo!AP35+Tsonevo!AP35+Sherba!AP35+'General Toshevo'!AP35+Dobrich!AP35+Balchik!AP35+Tervel!AP35+Varbitsa!AP35+Novi_Pazar!AP35+Omurtag!AP35+Preslav!AP35+Smiadovo!AP35+Targovishte!AP35+Shumen!AP35+Palamara!AP35+'Cherni Lom'!AP35</f>
        <v>47</v>
      </c>
      <c r="AQ36" s="1">
        <f>Varna!AQ35+Provadia!AQ35+'Staro Oriahovo'!AQ35+Suvorovo!AQ35+Tsonevo!AQ35+Sherba!AQ35+'General Toshevo'!AQ35+Dobrich!AQ35+Balchik!AQ35+Tervel!AQ35+Varbitsa!AQ35+Novi_Pazar!AQ35+Omurtag!AQ35+Preslav!AQ35+Smiadovo!AQ35+Targovishte!AQ35+Shumen!AQ35+Palamara!AQ35+'Cherni Lom'!AQ35</f>
        <v>14</v>
      </c>
      <c r="AR36" s="1">
        <f>Varna!AR35+Provadia!AR35+'Staro Oriahovo'!AR35+Suvorovo!AR35+Tsonevo!AR35+Sherba!AR35+'General Toshevo'!AR35+Dobrich!AR35+Balchik!AR35+Tervel!AR35+Varbitsa!AR35+Novi_Pazar!AR35+Omurtag!AR35+Preslav!AR35+Smiadovo!AR35+Targovishte!AR35+Shumen!AR35+Palamara!AR35+'Cherni Lom'!AR35</f>
        <v>4436</v>
      </c>
      <c r="AT36" s="99" t="s">
        <v>27</v>
      </c>
      <c r="AU36" s="99" t="e">
        <f>Varna!AU35+Provadia!AU35+'Staro Oriahovo'!AU35+Suvorovo!AU35+Tsonevo!#REF!+Sherba!AU35+'General Toshevo'!AU35+Dobrich!AU35+Balchik!AU35+Tervel!AU35+Varbitsa!AU35+Novi_Pazar!AU35+Omurtag!AU35+Preslav!AU35+Smiadovo!AU35+Targovishte!AU35+Shumen!AU35+Palamara!AU35+'Cherni Lom'!AU35</f>
        <v>#REF!</v>
      </c>
      <c r="AV36" s="99" t="e">
        <f>Varna!AV35+Provadia!AV35+'Staro Oriahovo'!AV35+Suvorovo!AV35+Tsonevo!#REF!+Sherba!AV35+'General Toshevo'!AV35+Dobrich!AV35+Balchik!AV35+Tervel!AV35+Varbitsa!AV35+Novi_Pazar!AV35+Omurtag!AV35+Preslav!AV35+Smiadovo!AV35+Targovishte!AV35+Shumen!AV35+Palamara!AV35+'Cherni Lom'!AV35</f>
        <v>#REF!</v>
      </c>
      <c r="AW36" s="99" t="e">
        <f>Varna!AW35+Provadia!AW35+'Staro Oriahovo'!AW35+Suvorovo!AW35+Tsonevo!#REF!+Sherba!AW35+'General Toshevo'!AW35+Dobrich!AW35+Balchik!AW35+Tervel!AW35+Varbitsa!AW35+Novi_Pazar!AW35+Omurtag!AW35+Preslav!AW35+Smiadovo!AW35+Targovishte!AW35+Shumen!AW35+Palamara!AW35+'Cherni Lom'!AW35</f>
        <v>#REF!</v>
      </c>
      <c r="AX36" s="99" t="e">
        <f>Varna!AX35+Provadia!AX35+'Staro Oriahovo'!AX35+Suvorovo!AX35+Tsonevo!#REF!+Sherba!AX35+'General Toshevo'!AX35+Dobrich!AX35+Balchik!AX35+Tervel!AX35+Varbitsa!AX35+Novi_Pazar!AX35+Omurtag!AX35+Preslav!AX35+Smiadovo!AX35+Targovishte!AX35+Shumen!AX35+Palamara!AX35+'Cherni Lom'!AX35</f>
        <v>#REF!</v>
      </c>
      <c r="AY36" s="99" t="e">
        <f>Varna!AY35+Provadia!AY35+'Staro Oriahovo'!AY35+Suvorovo!AY35+Tsonevo!#REF!+Sherba!AY35+'General Toshevo'!AY35+Dobrich!AY35+Balchik!AY35+Tervel!AY35+Varbitsa!AY35+Novi_Pazar!AY35+Omurtag!AY35+Preslav!AY35+Smiadovo!AY35+Targovishte!AY35+Shumen!AY35+Palamara!AY35+'Cherni Lom'!AY35</f>
        <v>#REF!</v>
      </c>
      <c r="AZ36" s="99" t="e">
        <f>Varna!AZ35+Provadia!AZ35+'Staro Oriahovo'!AZ35+Suvorovo!AZ35+Tsonevo!#REF!+Sherba!AZ35+'General Toshevo'!AZ35+Dobrich!AZ35+Balchik!AZ35+Tervel!AZ35+Varbitsa!AZ35+Novi_Pazar!AZ35+Omurtag!AZ35+Preslav!AZ35+Smiadovo!AZ35+Targovishte!AZ35+Shumen!AZ35+Palamara!AZ35+'Cherni Lom'!AZ35</f>
        <v>#REF!</v>
      </c>
      <c r="BA36" s="99" t="e">
        <f>Varna!BA35+Provadia!BA35+'Staro Oriahovo'!BA35+Suvorovo!BA35+Tsonevo!#REF!+Sherba!BA35+'General Toshevo'!BA35+Dobrich!BA35+Balchik!BA35+Tervel!BA35+Varbitsa!BA35+Novi_Pazar!BA35+Omurtag!BA35+Preslav!BA35+Smiadovo!BA35+Targovishte!BA35+Shumen!BA35+Palamara!BA35+'Cherni Lom'!BA35</f>
        <v>#REF!</v>
      </c>
    </row>
    <row r="37" spans="1:53" s="14" customFormat="1" ht="15.75" customHeight="1">
      <c r="A37" s="1" t="s">
        <v>36</v>
      </c>
      <c r="B37" s="1" t="e">
        <f>K37+T37+AL37+AU37</f>
        <v>#REF!</v>
      </c>
      <c r="C37" s="1" t="e">
        <f>L37+U37+AM37+AV37</f>
        <v>#REF!</v>
      </c>
      <c r="D37" s="1">
        <f>M37+V37+AN37</f>
        <v>465</v>
      </c>
      <c r="E37" s="1" t="e">
        <f t="shared" si="67"/>
        <v>#REF!</v>
      </c>
      <c r="F37" s="1" t="e">
        <f t="shared" si="67"/>
        <v>#REF!</v>
      </c>
      <c r="G37" s="1" t="e">
        <f t="shared" si="67"/>
        <v>#REF!</v>
      </c>
      <c r="H37" s="1" t="e">
        <f t="shared" si="67"/>
        <v>#REF!</v>
      </c>
      <c r="I37" s="20"/>
      <c r="J37" s="1" t="s">
        <v>36</v>
      </c>
      <c r="K37" s="19">
        <f>Varna!K36+Provadia!K36+'Staro Oriahovo'!K36+Suvorovo!K36+Tsonevo!K36+Sherba!K36+'General Toshevo'!K36+Dobrich!K36+Balchik!K36+Tervel!K36+Varbitsa!K36+Novi_Pazar!K36+Omurtag!K36+Preslav!K36+Smiadovo!K36+Targovishte!K36+Shumen!K36+Palamara!K36+'Cherni Lom'!K36</f>
        <v>0</v>
      </c>
      <c r="L37" s="1">
        <f>Varna!L36+Provadia!L36+'Staro Oriahovo'!L36+Suvorovo!L36+Tsonevo!L36+Sherba!L36+'General Toshevo'!L36+Dobrich!L36+Balchik!L36+Tervel!L36+Varbitsa!L36+Novi_Pazar!L36+Omurtag!L36+Preslav!L36+Smiadovo!L36+Targovishte!L36+Shumen!L36+Palamara!L36+'Cherni Lom'!L36</f>
        <v>0</v>
      </c>
      <c r="M37" s="1">
        <f>Varna!M36+Provadia!M36+'Staro Oriahovo'!M36+Suvorovo!M36+Tsonevo!M36+Sherba!M36+'General Toshevo'!M36+Dobrich!M36+Balchik!M36+Tervel!M36+Varbitsa!M36+Novi_Pazar!M36+Omurtag!M36+Preslav!M36+Smiadovo!M36+Targovishte!M36+Shumen!M36+Palamara!M36+'Cherni Lom'!M36</f>
        <v>0</v>
      </c>
      <c r="N37" s="1">
        <f>Varna!N36+Provadia!N36+'Staro Oriahovo'!N36+Suvorovo!N36+Tsonevo!N36+Sherba!N36+'General Toshevo'!N36+Dobrich!N36+Balchik!N36+Tervel!N36+Varbitsa!N36+Novi_Pazar!N36+Omurtag!N36+Preslav!N36+Smiadovo!N36+Targovishte!N36+Shumen!N36+Palamara!N36+'Cherni Lom'!N36</f>
        <v>0</v>
      </c>
      <c r="O37" s="1">
        <f>Varna!O36+Provadia!O36+'Staro Oriahovo'!O36+Suvorovo!O36+Tsonevo!O36+Sherba!O36+'General Toshevo'!O36+Dobrich!O36+Balchik!O36+Tervel!O36+Varbitsa!O36+Novi_Pazar!O36+Omurtag!O36+Preslav!O36+Smiadovo!O36+Targovishte!O36+Shumen!O36+Palamara!O36+'Cherni Lom'!O36</f>
        <v>0</v>
      </c>
      <c r="P37" s="1">
        <f>Varna!P36+Provadia!P36+'Staro Oriahovo'!P36+Suvorovo!P36+Tsonevo!P36+Sherba!P36+'General Toshevo'!P36+Dobrich!P36+Balchik!P36+Tervel!P36+Varbitsa!P36+Novi_Pazar!P36+Omurtag!P36+Preslav!P36+Smiadovo!P36+Targovishte!P36+Shumen!P36+Palamara!P36+'Cherni Lom'!P36</f>
        <v>0</v>
      </c>
      <c r="Q37" s="1">
        <f>Varna!Q36+Provadia!Q36+'Staro Oriahovo'!Q36+Suvorovo!Q36+Tsonevo!Q36+Sherba!Q36+'General Toshevo'!Q36+Dobrich!Q36+Balchik!Q36+Tervel!Q36+Varbitsa!Q36+Novi_Pazar!Q36+Omurtag!Q36+Preslav!Q36+Smiadovo!Q36+Targovishte!Q36+Shumen!Q36+Palamara!Q36+'Cherni Lom'!Q36</f>
        <v>0</v>
      </c>
      <c r="R37" s="20"/>
      <c r="S37" s="1" t="s">
        <v>36</v>
      </c>
      <c r="T37" s="19">
        <f>Varna!T36+Provadia!T36+'Staro Oriahovo'!T36+Suvorovo!T36+Tsonevo!T36+Sherba!T36+'General Toshevo'!T36+Dobrich!T36+Balchik!T36+Tervel!T36+Varbitsa!T36+Novi_Pazar!T36+Omurtag!T36+Preslav!T36+Smiadovo!T36+Targovishte!T36+Shumen!T36+Palamara!T36+'Cherni Lom'!T36</f>
        <v>9.7</v>
      </c>
      <c r="U37" s="1">
        <f>Varna!U36+Provadia!U36+'Staro Oriahovo'!U36+Suvorovo!U36+Tsonevo!U36+Sherba!U36+'General Toshevo'!U36+Dobrich!U36+Balchik!U36+Tervel!U36+Varbitsa!U36+Novi_Pazar!U36+Omurtag!U36+Preslav!U36+Smiadovo!U36+Targovishte!U36+Shumen!U36+Palamara!U36+'Cherni Lom'!U36</f>
        <v>550</v>
      </c>
      <c r="V37" s="1">
        <f>Varna!V36+Provadia!V36+'Staro Oriahovo'!V36+Suvorovo!V36+Tsonevo!V36+Sherba!V36+'General Toshevo'!V36+Dobrich!V36+Balchik!V36+Tervel!V36+Varbitsa!V36+Novi_Pazar!V36+Omurtag!V36+Preslav!V36+Smiadovo!V36+Targovishte!V36+Shumen!V36+Palamara!V36+'Cherni Lom'!V36</f>
        <v>465</v>
      </c>
      <c r="W37" s="1">
        <f>Varna!W36+Provadia!W36+'Staro Oriahovo'!W36+Suvorovo!W36+Tsonevo!W36+Sherba!W36+'General Toshevo'!W36+Dobrich!W36+Balchik!W36+Tervel!W36+Varbitsa!W36+Novi_Pazar!W36+Omurtag!W36+Preslav!W36+Smiadovo!W36+Targovishte!W36+Shumen!W36+Palamara!W36+'Cherni Lom'!W36</f>
        <v>6</v>
      </c>
      <c r="X37" s="1">
        <f>Varna!X36+Provadia!X36+'Staro Oriahovo'!X36+Suvorovo!X36+Tsonevo!X36+Sherba!X36+'General Toshevo'!X36+Dobrich!X36+Balchik!X36+Tervel!X36+Varbitsa!X36+Novi_Pazar!X36+Omurtag!X36+Preslav!X36+Smiadovo!X36+Targovishte!X36+Shumen!X36+Palamara!X36+'Cherni Lom'!X36</f>
        <v>121</v>
      </c>
      <c r="Y37" s="1">
        <f>Varna!Y36+Provadia!Y36+'Staro Oriahovo'!Y36+Suvorovo!Y36+Tsonevo!Y36+Sherba!Y36+'General Toshevo'!Y36+Dobrich!Y36+Balchik!Y36+Tervel!Y36+Varbitsa!Y36+Novi_Pazar!Y36+Omurtag!Y36+Preslav!Y36+Smiadovo!Y36+Targovishte!Y36+Shumen!Y36+Palamara!Y36+'Cherni Lom'!Y36</f>
        <v>66</v>
      </c>
      <c r="Z37" s="1">
        <f>Varna!Z36+Provadia!Z36+'Staro Oriahovo'!Z36+Suvorovo!Z36+Tsonevo!Z36+Sherba!Z36+'General Toshevo'!Z36+Dobrich!Z36+Balchik!Z36+Tervel!Z36+Varbitsa!Z36+Novi_Pazar!Z36+Omurtag!Z36+Preslav!Z36+Smiadovo!Z36+Targovishte!Z36+Shumen!Z36+Palamara!Z36+'Cherni Lom'!Z36</f>
        <v>272</v>
      </c>
      <c r="AA37" s="20"/>
      <c r="AB37" s="1" t="s">
        <v>36</v>
      </c>
      <c r="AC37" s="19">
        <f>Varna!AC36+Provadia!AC36+'Staro Oriahovo'!AC36+Suvorovo!AC36+Tsonevo!AC36+Sherba!AC36+'General Toshevo'!AC36+Dobrich!AC36+Balchik!AC36+Tervel!AC36+Varbitsa!AC36+Novi_Pazar!AC36+Omurtag!AC36+Preslav!AC36+Smiadovo!AC36+Targovishte!AC36+Shumen!AC36+Palamara!AC36+'Cherni Lom'!AC36</f>
        <v>0</v>
      </c>
      <c r="AD37" s="1">
        <f>Varna!AD36+Provadia!AD36+'Staro Oriahovo'!AD36+Suvorovo!AD36+Tsonevo!AD36+Sherba!AD36+'General Toshevo'!AD36+Dobrich!AD36+Balchik!AD36+Tervel!AD36+Varbitsa!AD36+Novi_Pazar!AD36+Omurtag!AD36+Preslav!AD36+Smiadovo!AD36+Targovishte!AD36+Shumen!AD36+Palamara!AD36+'Cherni Lom'!AD36</f>
        <v>0</v>
      </c>
      <c r="AE37" s="1">
        <f>Varna!AE36+Provadia!AE36+'Staro Oriahovo'!AE36+Suvorovo!AE36+Tsonevo!AE36+Sherba!AE36+'General Toshevo'!AE36+Dobrich!AE36+Balchik!AE36+Tervel!AE36+Varbitsa!AE36+Novi_Pazar!AE36+Omurtag!AE36+Preslav!AE36+Smiadovo!AE36+Targovishte!AE36+Shumen!AE36+Palamara!AE36+'Cherni Lom'!AE36</f>
        <v>0</v>
      </c>
      <c r="AF37" s="1">
        <f>Varna!AF36+Provadia!AF36+'Staro Oriahovo'!AF36+Suvorovo!AF36+Tsonevo!AF36+Sherba!AF36+'General Toshevo'!AF36+Dobrich!AF36+Balchik!AF36+Tervel!AF36+Varbitsa!AF36+Novi_Pazar!AF36+Omurtag!AF36+Preslav!AF36+Smiadovo!AF36+Targovishte!AF36+Shumen!AF36+Palamara!AF36+'Cherni Lom'!AF36</f>
        <v>0</v>
      </c>
      <c r="AG37" s="1">
        <f>Varna!AG36+Provadia!AG36+'Staro Oriahovo'!AG36+Suvorovo!AG36+Tsonevo!AG36+Sherba!AG36+'General Toshevo'!AG36+Dobrich!AG36+Balchik!AG36+Tervel!AG36+Varbitsa!AG36+Novi_Pazar!AG36+Omurtag!AG36+Preslav!AG36+Smiadovo!AG36+Targovishte!AG36+Shumen!AG36+Palamara!AG36+'Cherni Lom'!AG36</f>
        <v>0</v>
      </c>
      <c r="AH37" s="1">
        <f>Varna!AH36+Provadia!AH36+'Staro Oriahovo'!AH36+Suvorovo!AH36+Tsonevo!AH36+Sherba!AH36+'General Toshevo'!AH36+Dobrich!AH36+Balchik!AH36+Tervel!AH36+Varbitsa!AH36+Novi_Pazar!AH36+Omurtag!AH36+Preslav!AH36+Smiadovo!AH36+Targovishte!AH36+Shumen!AH36+Palamara!AH36+'Cherni Lom'!AH36</f>
        <v>0</v>
      </c>
      <c r="AI37" s="1">
        <f>Varna!AI36+Provadia!AI36+'Staro Oriahovo'!AI36+Suvorovo!AI36+Tsonevo!AI36+Sherba!AI36+'General Toshevo'!AI36+Dobrich!AI36+Balchik!AI36+Tervel!AI36+Varbitsa!AI36+Novi_Pazar!AI36+Omurtag!AI36+Preslav!AI36+Smiadovo!AI36+Targovishte!AI36+Shumen!AI36+Palamara!AI36+'Cherni Lom'!AI36</f>
        <v>0</v>
      </c>
      <c r="AJ37" s="20"/>
      <c r="AK37" s="1" t="s">
        <v>36</v>
      </c>
      <c r="AL37" s="19">
        <f>Varna!AL36+Provadia!AL36+'Staro Oriahovo'!AL36+Suvorovo!AL36+Tsonevo!AL36+Sherba!AL36+'General Toshevo'!AL36+Dobrich!AL36+Balchik!AL36+Tervel!AL36+Varbitsa!AL36+Novi_Pazar!AL36+Omurtag!AL36+Preslav!AL36+Smiadovo!AL36+Targovishte!AL36+Shumen!AL36+Palamara!AL36+'Cherni Lom'!AL36</f>
        <v>0</v>
      </c>
      <c r="AM37" s="1">
        <f>Varna!AM36+Provadia!AM36+'Staro Oriahovo'!AM36+Suvorovo!AM36+Tsonevo!AM36+Sherba!AM36+'General Toshevo'!AM36+Dobrich!AM36+Balchik!AM36+Tervel!AM36+Varbitsa!AM36+Novi_Pazar!AM36+Omurtag!AM36+Preslav!AM36+Smiadovo!AM36+Targovishte!AM36+Shumen!AM36+Palamara!AM36+'Cherni Lom'!AM36</f>
        <v>0</v>
      </c>
      <c r="AN37" s="1">
        <f>Varna!AN36+Provadia!AN36+'Staro Oriahovo'!AN36+Suvorovo!AN36+Tsonevo!AN36+Sherba!AN36+'General Toshevo'!AN36+Dobrich!AN36+Balchik!AN36+Tervel!AN36+Varbitsa!AN36+Novi_Pazar!AN36+Omurtag!AN36+Preslav!AN36+Smiadovo!AN36+Targovishte!AN36+Shumen!AN36+Palamara!AN36+'Cherni Lom'!AN36</f>
        <v>0</v>
      </c>
      <c r="AO37" s="1">
        <f>Varna!AO36+Provadia!AO36+'Staro Oriahovo'!AO36+Suvorovo!AO36+Tsonevo!AO36+Sherba!AO36+'General Toshevo'!AO36+Dobrich!AO36+Balchik!AO36+Tervel!AO36+Varbitsa!AO36+Novi_Pazar!AO36+Omurtag!AO36+Preslav!AO36+Smiadovo!AO36+Targovishte!AO36+Shumen!AO36+Palamara!AO36+'Cherni Lom'!AO36</f>
        <v>0</v>
      </c>
      <c r="AP37" s="1">
        <f>Varna!AP36+Provadia!AP36+'Staro Oriahovo'!AP36+Suvorovo!AP36+Tsonevo!AP36+Sherba!AP36+'General Toshevo'!AP36+Dobrich!AP36+Balchik!AP36+Tervel!AP36+Varbitsa!AP36+Novi_Pazar!AP36+Omurtag!AP36+Preslav!AP36+Smiadovo!AP36+Targovishte!AP36+Shumen!AP36+Palamara!AP36+'Cherni Lom'!AP36</f>
        <v>0</v>
      </c>
      <c r="AQ37" s="1">
        <f>Varna!AQ36+Provadia!AQ36+'Staro Oriahovo'!AQ36+Suvorovo!AQ36+Tsonevo!AQ36+Sherba!AQ36+'General Toshevo'!AQ36+Dobrich!AQ36+Balchik!AQ36+Tervel!AQ36+Varbitsa!AQ36+Novi_Pazar!AQ36+Omurtag!AQ36+Preslav!AQ36+Smiadovo!AQ36+Targovishte!AQ36+Shumen!AQ36+Palamara!AQ36+'Cherni Lom'!AQ36</f>
        <v>0</v>
      </c>
      <c r="AR37" s="1">
        <f>Varna!AR36+Provadia!AR36+'Staro Oriahovo'!AR36+Suvorovo!AR36+Tsonevo!AR36+Sherba!AR36+'General Toshevo'!AR36+Dobrich!AR36+Balchik!AR36+Tervel!AR36+Varbitsa!AR36+Novi_Pazar!AR36+Omurtag!AR36+Preslav!AR36+Smiadovo!AR36+Targovishte!AR36+Shumen!AR36+Palamara!AR36+'Cherni Lom'!AR36</f>
        <v>0</v>
      </c>
      <c r="AT37" s="99" t="s">
        <v>36</v>
      </c>
      <c r="AU37" s="99" t="e">
        <f>Varna!AU36+Provadia!AU36+'Staro Oriahovo'!AU36+Suvorovo!AU36+Tsonevo!#REF!+Sherba!AU36+'General Toshevo'!AU36+Dobrich!AU36+Balchik!AU36+Tervel!AU36+Varbitsa!AU36+Novi_Pazar!AU36+Omurtag!AU36+Preslav!AU36+Smiadovo!AU36+Targovishte!AU36+Shumen!AU36+Palamara!AU36+'Cherni Lom'!AU36</f>
        <v>#REF!</v>
      </c>
      <c r="AV37" s="99" t="e">
        <f>Varna!AV36+Provadia!AV36+'Staro Oriahovo'!AV36+Suvorovo!AV36+Tsonevo!#REF!+Sherba!AV36+'General Toshevo'!AV36+Dobrich!AV36+Balchik!AV36+Tervel!AV36+Varbitsa!AV36+Novi_Pazar!AV36+Omurtag!AV36+Preslav!AV36+Smiadovo!AV36+Targovishte!AV36+Shumen!AV36+Palamara!AV36+'Cherni Lom'!AV36</f>
        <v>#REF!</v>
      </c>
      <c r="AW37" s="99" t="e">
        <f>Varna!AW36+Provadia!AW36+'Staro Oriahovo'!AW36+Suvorovo!AW36+Tsonevo!#REF!+Sherba!AW36+'General Toshevo'!AW36+Dobrich!AW36+Balchik!AW36+Tervel!AW36+Varbitsa!AW36+Novi_Pazar!AW36+Omurtag!AW36+Preslav!AW36+Smiadovo!AW36+Targovishte!AW36+Shumen!AW36+Palamara!AW36+'Cherni Lom'!AW36</f>
        <v>#REF!</v>
      </c>
      <c r="AX37" s="99" t="e">
        <f>Varna!AX36+Provadia!AX36+'Staro Oriahovo'!AX36+Suvorovo!AX36+Tsonevo!#REF!+Sherba!AX36+'General Toshevo'!AX36+Dobrich!AX36+Balchik!AX36+Tervel!AX36+Varbitsa!AX36+Novi_Pazar!AX36+Omurtag!AX36+Preslav!AX36+Smiadovo!AX36+Targovishte!AX36+Shumen!AX36+Palamara!AX36+'Cherni Lom'!AX36</f>
        <v>#REF!</v>
      </c>
      <c r="AY37" s="99" t="e">
        <f>Varna!AY36+Provadia!AY36+'Staro Oriahovo'!AY36+Suvorovo!AY36+Tsonevo!#REF!+Sherba!AY36+'General Toshevo'!AY36+Dobrich!AY36+Balchik!AY36+Tervel!AY36+Varbitsa!AY36+Novi_Pazar!AY36+Omurtag!AY36+Preslav!AY36+Smiadovo!AY36+Targovishte!AY36+Shumen!AY36+Palamara!AY36+'Cherni Lom'!AY36</f>
        <v>#REF!</v>
      </c>
      <c r="AZ37" s="99" t="e">
        <f>Varna!AZ36+Provadia!AZ36+'Staro Oriahovo'!AZ36+Suvorovo!AZ36+Tsonevo!#REF!+Sherba!AZ36+'General Toshevo'!AZ36+Dobrich!AZ36+Balchik!AZ36+Tervel!AZ36+Varbitsa!AZ36+Novi_Pazar!AZ36+Omurtag!AZ36+Preslav!AZ36+Smiadovo!AZ36+Targovishte!AZ36+Shumen!AZ36+Palamara!AZ36+'Cherni Lom'!AZ36</f>
        <v>#REF!</v>
      </c>
      <c r="BA37" s="99" t="e">
        <f>Varna!BA36+Provadia!BA36+'Staro Oriahovo'!BA36+Suvorovo!BA36+Tsonevo!#REF!+Sherba!BA36+'General Toshevo'!BA36+Dobrich!BA36+Balchik!BA36+Tervel!BA36+Varbitsa!BA36+Novi_Pazar!BA36+Omurtag!BA36+Preslav!BA36+Smiadovo!BA36+Targovishte!BA36+Shumen!BA36+Palamara!BA36+'Cherni Lom'!BA36</f>
        <v>#REF!</v>
      </c>
    </row>
    <row r="38" spans="1:53" s="14" customFormat="1" ht="15.75" customHeight="1">
      <c r="A38" s="1" t="s">
        <v>2</v>
      </c>
      <c r="B38" s="180" t="e">
        <f aca="true" t="shared" si="68" ref="B38:H38">B37/B36</f>
        <v>#REF!</v>
      </c>
      <c r="C38" s="180" t="e">
        <f t="shared" si="68"/>
        <v>#REF!</v>
      </c>
      <c r="D38" s="180">
        <f t="shared" si="68"/>
        <v>0.004856599753514507</v>
      </c>
      <c r="E38" s="180" t="e">
        <f t="shared" si="68"/>
        <v>#REF!</v>
      </c>
      <c r="F38" s="180" t="e">
        <f t="shared" si="68"/>
        <v>#REF!</v>
      </c>
      <c r="G38" s="180" t="e">
        <f t="shared" si="68"/>
        <v>#REF!</v>
      </c>
      <c r="H38" s="180" t="e">
        <f t="shared" si="68"/>
        <v>#REF!</v>
      </c>
      <c r="I38" s="20"/>
      <c r="J38" s="1" t="s">
        <v>2</v>
      </c>
      <c r="K38" s="180">
        <f aca="true" t="shared" si="69" ref="K38:Q38">K37/K36</f>
        <v>0</v>
      </c>
      <c r="L38" s="180">
        <f t="shared" si="69"/>
        <v>0</v>
      </c>
      <c r="M38" s="180">
        <f t="shared" si="69"/>
        <v>0</v>
      </c>
      <c r="N38" s="180">
        <f t="shared" si="69"/>
        <v>0</v>
      </c>
      <c r="O38" s="180">
        <f t="shared" si="69"/>
        <v>0</v>
      </c>
      <c r="P38" s="180">
        <f t="shared" si="69"/>
        <v>0</v>
      </c>
      <c r="Q38" s="180">
        <f t="shared" si="69"/>
        <v>0</v>
      </c>
      <c r="R38" s="20"/>
      <c r="S38" s="1" t="s">
        <v>2</v>
      </c>
      <c r="T38" s="180">
        <f aca="true" t="shared" si="70" ref="T38:Z38">T37/T36</f>
        <v>0.008259536784741145</v>
      </c>
      <c r="U38" s="180">
        <f t="shared" si="70"/>
        <v>0.005250295925770362</v>
      </c>
      <c r="V38" s="180">
        <f t="shared" si="70"/>
        <v>0.0052138227973000245</v>
      </c>
      <c r="W38" s="180">
        <f t="shared" si="70"/>
        <v>0.0017647058823529412</v>
      </c>
      <c r="X38" s="180">
        <f t="shared" si="70"/>
        <v>0.006376475548060708</v>
      </c>
      <c r="Y38" s="180">
        <f t="shared" si="70"/>
        <v>0.006929861402771945</v>
      </c>
      <c r="Z38" s="180">
        <f t="shared" si="70"/>
        <v>0.004748105994483818</v>
      </c>
      <c r="AA38" s="20"/>
      <c r="AB38" s="1" t="s">
        <v>2</v>
      </c>
      <c r="AC38" s="180">
        <f aca="true" t="shared" si="71" ref="AC38:AI38">AC37/AC36</f>
        <v>0</v>
      </c>
      <c r="AD38" s="180">
        <f t="shared" si="71"/>
        <v>0</v>
      </c>
      <c r="AE38" s="180">
        <f t="shared" si="71"/>
        <v>0</v>
      </c>
      <c r="AF38" s="180">
        <f t="shared" si="71"/>
        <v>0</v>
      </c>
      <c r="AG38" s="180">
        <f t="shared" si="71"/>
        <v>0</v>
      </c>
      <c r="AH38" s="180">
        <f t="shared" si="71"/>
        <v>0</v>
      </c>
      <c r="AI38" s="180">
        <f t="shared" si="71"/>
        <v>0</v>
      </c>
      <c r="AJ38" s="20"/>
      <c r="AK38" s="1" t="s">
        <v>2</v>
      </c>
      <c r="AL38" s="180">
        <f aca="true" t="shared" si="72" ref="AL38:AR38">AL37/AL36</f>
        <v>0</v>
      </c>
      <c r="AM38" s="180">
        <f t="shared" si="72"/>
        <v>0</v>
      </c>
      <c r="AN38" s="180">
        <f t="shared" si="72"/>
        <v>0</v>
      </c>
      <c r="AO38" s="180">
        <f t="shared" si="72"/>
        <v>0</v>
      </c>
      <c r="AP38" s="180">
        <f t="shared" si="72"/>
        <v>0</v>
      </c>
      <c r="AQ38" s="180">
        <f t="shared" si="72"/>
        <v>0</v>
      </c>
      <c r="AR38" s="180">
        <f t="shared" si="72"/>
        <v>0</v>
      </c>
      <c r="AT38" s="99" t="s">
        <v>2</v>
      </c>
      <c r="AU38" s="100" t="e">
        <f>+AU37/AU36</f>
        <v>#REF!</v>
      </c>
      <c r="AV38" s="100" t="e">
        <f aca="true" t="shared" si="73" ref="AV38:BA38">+AV37/AV36</f>
        <v>#REF!</v>
      </c>
      <c r="AW38" s="100" t="e">
        <f t="shared" si="73"/>
        <v>#REF!</v>
      </c>
      <c r="AX38" s="100" t="e">
        <f t="shared" si="73"/>
        <v>#REF!</v>
      </c>
      <c r="AY38" s="100" t="e">
        <f t="shared" si="73"/>
        <v>#REF!</v>
      </c>
      <c r="AZ38" s="100" t="e">
        <f t="shared" si="73"/>
        <v>#REF!</v>
      </c>
      <c r="BA38" s="100" t="e">
        <f t="shared" si="73"/>
        <v>#REF!</v>
      </c>
    </row>
    <row r="39" spans="1:53" s="14" customFormat="1" ht="15.75" customHeight="1">
      <c r="A39" s="1" t="s">
        <v>28</v>
      </c>
      <c r="B39" s="1" t="e">
        <f>K39+T39+AL39+AU39</f>
        <v>#REF!</v>
      </c>
      <c r="C39" s="1" t="e">
        <f>L39+U39+AM39+AV39</f>
        <v>#REF!</v>
      </c>
      <c r="D39" s="1">
        <f>M39+V39+AN39</f>
        <v>149881</v>
      </c>
      <c r="E39" s="1" t="e">
        <f aca="true" t="shared" si="74" ref="E39:H40">N39+W39+AO39+AX39</f>
        <v>#REF!</v>
      </c>
      <c r="F39" s="1" t="e">
        <f t="shared" si="74"/>
        <v>#REF!</v>
      </c>
      <c r="G39" s="1" t="e">
        <f t="shared" si="74"/>
        <v>#REF!</v>
      </c>
      <c r="H39" s="1" t="e">
        <f t="shared" si="74"/>
        <v>#REF!</v>
      </c>
      <c r="I39" s="20"/>
      <c r="J39" s="1" t="s">
        <v>28</v>
      </c>
      <c r="K39" s="19">
        <f>Varna!K38+Provadia!K38+'Staro Oriahovo'!K38+Suvorovo!K38+Tsonevo!K38+Sherba!K38+'General Toshevo'!K38+Dobrich!K38+Balchik!K38+Tervel!K38+Varbitsa!K38+Novi_Pazar!K38+Omurtag!K38+Preslav!K38+Smiadovo!K38+Targovishte!K38+Shumen!K38+Palamara!K38+'Cherni Lom'!K38</f>
        <v>3078.5</v>
      </c>
      <c r="L39" s="1">
        <f>Varna!L38+Provadia!L38+'Staro Oriahovo'!L38+Suvorovo!L38+Tsonevo!L38+Sherba!L38+'General Toshevo'!L38+Dobrich!L38+Balchik!L38+Tervel!L38+Varbitsa!L38+Novi_Pazar!L38+Omurtag!L38+Preslav!L38+Smiadovo!L38+Targovishte!L38+Shumen!L38+Palamara!L38+'Cherni Lom'!L38</f>
        <v>77826</v>
      </c>
      <c r="M39" s="1">
        <f>Varna!M38+Provadia!M38+'Staro Oriahovo'!M38+Suvorovo!M38+Tsonevo!M38+Sherba!M38+'General Toshevo'!M38+Dobrich!M38+Balchik!M38+Tervel!M38+Varbitsa!M38+Novi_Pazar!M38+Omurtag!M38+Preslav!M38+Smiadovo!M38+Targovishte!M38+Shumen!M38+Palamara!M38+'Cherni Lom'!M38</f>
        <v>71117</v>
      </c>
      <c r="N39" s="1">
        <f>Varna!N38+Provadia!N38+'Staro Oriahovo'!N38+Suvorovo!N38+Tsonevo!N38+Sherba!N38+'General Toshevo'!N38+Dobrich!N38+Balchik!N38+Tervel!N38+Varbitsa!N38+Novi_Pazar!N38+Omurtag!N38+Preslav!N38+Smiadovo!N38+Targovishte!N38+Shumen!N38+Palamara!N38+'Cherni Lom'!N38</f>
        <v>3909</v>
      </c>
      <c r="O39" s="1">
        <f>Varna!O38+Provadia!O38+'Staro Oriahovo'!O38+Suvorovo!O38+Tsonevo!O38+Sherba!O38+'General Toshevo'!O38+Dobrich!O38+Balchik!O38+Tervel!O38+Varbitsa!O38+Novi_Pazar!O38+Omurtag!O38+Preslav!O38+Smiadovo!O38+Targovishte!O38+Shumen!O38+Palamara!O38+'Cherni Lom'!O38</f>
        <v>15361</v>
      </c>
      <c r="P39" s="1">
        <f>Varna!P38+Provadia!P38+'Staro Oriahovo'!P38+Suvorovo!P38+Tsonevo!P38+Sherba!P38+'General Toshevo'!P38+Dobrich!P38+Balchik!P38+Tervel!P38+Varbitsa!P38+Novi_Pazar!P38+Omurtag!P38+Preslav!P38+Smiadovo!P38+Targovishte!P38+Shumen!P38+Palamara!P38+'Cherni Lom'!P38</f>
        <v>7550</v>
      </c>
      <c r="Q39" s="1">
        <f>Varna!Q38+Provadia!Q38+'Staro Oriahovo'!Q38+Suvorovo!Q38+Tsonevo!Q38+Sherba!Q38+'General Toshevo'!Q38+Dobrich!Q38+Balchik!Q38+Tervel!Q38+Varbitsa!Q38+Novi_Pazar!Q38+Omurtag!Q38+Preslav!Q38+Smiadovo!Q38+Targovishte!Q38+Shumen!Q38+Palamara!Q38+'Cherni Lom'!Q38</f>
        <v>44297</v>
      </c>
      <c r="R39" s="20"/>
      <c r="S39" s="1" t="s">
        <v>28</v>
      </c>
      <c r="T39" s="19">
        <f>Varna!T38+Provadia!T38+'Staro Oriahovo'!T38+Suvorovo!T38+Tsonevo!T38+Sherba!T38+'General Toshevo'!T38+Dobrich!T38+Balchik!T38+Tervel!T38+Varbitsa!T38+Novi_Pazar!T38+Omurtag!T38+Preslav!T38+Smiadovo!T38+Targovishte!T38+Shumen!T38+Palamara!T38+'Cherni Lom'!T38</f>
        <v>1364.2</v>
      </c>
      <c r="U39" s="1">
        <f>Varna!U38+Provadia!U38+'Staro Oriahovo'!U38+Suvorovo!U38+Tsonevo!U38+Sherba!U38+'General Toshevo'!U38+Dobrich!U38+Balchik!U38+Tervel!U38+Varbitsa!U38+Novi_Pazar!U38+Omurtag!U38+Preslav!U38+Smiadovo!U38+Targovishte!U38+Shumen!U38+Palamara!U38+'Cherni Lom'!U38</f>
        <v>86738</v>
      </c>
      <c r="V39" s="1">
        <f>Varna!V38+Provadia!V38+'Staro Oriahovo'!V38+Suvorovo!V38+Tsonevo!V38+Sherba!V38+'General Toshevo'!V38+Dobrich!V38+Balchik!V38+Tervel!V38+Varbitsa!V38+Novi_Pazar!V38+Omurtag!V38+Preslav!V38+Smiadovo!V38+Targovishte!V38+Shumen!V38+Palamara!V38+'Cherni Lom'!V38</f>
        <v>73445</v>
      </c>
      <c r="W39" s="1">
        <f>Varna!W38+Provadia!W38+'Staro Oriahovo'!W38+Suvorovo!W38+Tsonevo!W38+Sherba!W38+'General Toshevo'!W38+Dobrich!W38+Balchik!W38+Tervel!W38+Varbitsa!W38+Novi_Pazar!W38+Omurtag!W38+Preslav!W38+Smiadovo!W38+Targovishte!W38+Shumen!W38+Palamara!W38+'Cherni Lom'!W38</f>
        <v>9337</v>
      </c>
      <c r="X39" s="1">
        <f>Varna!X38+Provadia!X38+'Staro Oriahovo'!X38+Suvorovo!X38+Tsonevo!X38+Sherba!X38+'General Toshevo'!X38+Dobrich!X38+Balchik!X38+Tervel!X38+Varbitsa!X38+Novi_Pazar!X38+Omurtag!X38+Preslav!X38+Smiadovo!X38+Targovishte!X38+Shumen!X38+Palamara!X38+'Cherni Lom'!X38</f>
        <v>12413</v>
      </c>
      <c r="Y39" s="1">
        <f>Varna!Y38+Provadia!Y38+'Staro Oriahovo'!Y38+Suvorovo!Y38+Tsonevo!Y38+Sherba!Y38+'General Toshevo'!Y38+Dobrich!Y38+Balchik!Y38+Tervel!Y38+Varbitsa!Y38+Novi_Pazar!Y38+Omurtag!Y38+Preslav!Y38+Smiadovo!Y38+Targovishte!Y38+Shumen!Y38+Palamara!Y38+'Cherni Lom'!Y38</f>
        <v>3286</v>
      </c>
      <c r="Z39" s="1">
        <f>Varna!Z38+Provadia!Z38+'Staro Oriahovo'!Z38+Suvorovo!Z38+Tsonevo!Z38+Sherba!Z38+'General Toshevo'!Z38+Dobrich!Z38+Balchik!Z38+Tervel!Z38+Varbitsa!Z38+Novi_Pazar!Z38+Omurtag!Z38+Preslav!Z38+Smiadovo!Z38+Targovishte!Z38+Shumen!Z38+Palamara!Z38+'Cherni Lom'!Z38</f>
        <v>48409</v>
      </c>
      <c r="AA39" s="20"/>
      <c r="AB39" s="1" t="s">
        <v>28</v>
      </c>
      <c r="AC39" s="19">
        <f>Varna!AC38+Provadia!AC38+'Staro Oriahovo'!AC38+Suvorovo!AC38+Tsonevo!AC38+Sherba!AC38+'General Toshevo'!AC38+Dobrich!AC38+Balchik!AC38+Tervel!AC38+Varbitsa!AC38+Novi_Pazar!AC38+Omurtag!AC38+Preslav!AC38+Smiadovo!AC38+Targovishte!AC38+Shumen!AC38+Palamara!AC38+'Cherni Lom'!AC38</f>
        <v>392.50000000000006</v>
      </c>
      <c r="AD39" s="1">
        <f>Varna!AD38+Provadia!AD38+'Staro Oriahovo'!AD38+Suvorovo!AD38+Tsonevo!AD38+Sherba!AD38+'General Toshevo'!AD38+Dobrich!AD38+Balchik!AD38+Tervel!AD38+Varbitsa!AD38+Novi_Pazar!AD38+Omurtag!AD38+Preslav!AD38+Smiadovo!AD38+Targovishte!AD38+Shumen!AD38+Palamara!AD38+'Cherni Lom'!AD38</f>
        <v>25030</v>
      </c>
      <c r="AE39" s="1">
        <f>Varna!AE38+Provadia!AE38+'Staro Oriahovo'!AE38+Suvorovo!AE38+Tsonevo!AE38+Sherba!AE38+'General Toshevo'!AE38+Dobrich!AE38+Balchik!AE38+Tervel!AE38+Varbitsa!AE38+Novi_Pazar!AE38+Omurtag!AE38+Preslav!AE38+Smiadovo!AE38+Targovishte!AE38+Shumen!AE38+Palamara!AE38+'Cherni Lom'!AE38</f>
        <v>22157</v>
      </c>
      <c r="AF39" s="1">
        <f>Varna!AF38+Provadia!AF38+'Staro Oriahovo'!AF38+Suvorovo!AF38+Tsonevo!AF38+Sherba!AF38+'General Toshevo'!AF38+Dobrich!AF38+Balchik!AF38+Tervel!AF38+Varbitsa!AF38+Novi_Pazar!AF38+Omurtag!AF38+Preslav!AF38+Smiadovo!AF38+Targovishte!AF38+Shumen!AF38+Palamara!AF38+'Cherni Lom'!AF38</f>
        <v>6005</v>
      </c>
      <c r="AG39" s="1">
        <f>Varna!AG38+Provadia!AG38+'Staro Oriahovo'!AG38+Suvorovo!AG38+Tsonevo!AG38+Sherba!AG38+'General Toshevo'!AG38+Dobrich!AG38+Balchik!AG38+Tervel!AG38+Varbitsa!AG38+Novi_Pazar!AG38+Omurtag!AG38+Preslav!AG38+Smiadovo!AG38+Targovishte!AG38+Shumen!AG38+Palamara!AG38+'Cherni Lom'!AG38</f>
        <v>3180</v>
      </c>
      <c r="AH39" s="1">
        <f>Varna!AH38+Provadia!AH38+'Staro Oriahovo'!AH38+Suvorovo!AH38+Tsonevo!AH38+Sherba!AH38+'General Toshevo'!AH38+Dobrich!AH38+Balchik!AH38+Tervel!AH38+Varbitsa!AH38+Novi_Pazar!AH38+Omurtag!AH38+Preslav!AH38+Smiadovo!AH38+Targovishte!AH38+Shumen!AH38+Palamara!AH38+'Cherni Lom'!AH38</f>
        <v>936</v>
      </c>
      <c r="AI39" s="1">
        <f>Varna!AI38+Provadia!AI38+'Staro Oriahovo'!AI38+Suvorovo!AI38+Tsonevo!AI38+Sherba!AI38+'General Toshevo'!AI38+Dobrich!AI38+Balchik!AI38+Tervel!AI38+Varbitsa!AI38+Novi_Pazar!AI38+Omurtag!AI38+Preslav!AI38+Smiadovo!AI38+Targovishte!AI38+Shumen!AI38+Palamara!AI38+'Cherni Lom'!AI38</f>
        <v>12036</v>
      </c>
      <c r="AJ39" s="20"/>
      <c r="AK39" s="1" t="s">
        <v>28</v>
      </c>
      <c r="AL39" s="19">
        <f>Varna!AL38+Provadia!AL38+'Staro Oriahovo'!AL38+Suvorovo!AL38+Tsonevo!AL38+Sherba!AL38+'General Toshevo'!AL38+Dobrich!AL38+Balchik!AL38+Tervel!AL38+Varbitsa!AL38+Novi_Pazar!AL38+Omurtag!AL38+Preslav!AL38+Smiadovo!AL38+Targovishte!AL38+Shumen!AL38+Palamara!AL38+'Cherni Lom'!AL38</f>
        <v>275.29999999999995</v>
      </c>
      <c r="AM39" s="1">
        <f>Varna!AM38+Provadia!AM38+'Staro Oriahovo'!AM38+Suvorovo!AM38+Tsonevo!AM38+Sherba!AM38+'General Toshevo'!AM38+Dobrich!AM38+Balchik!AM38+Tervel!AM38+Varbitsa!AM38+Novi_Pazar!AM38+Omurtag!AM38+Preslav!AM38+Smiadovo!AM38+Targovishte!AM38+Shumen!AM38+Palamara!AM38+'Cherni Lom'!AM38</f>
        <v>6933</v>
      </c>
      <c r="AN39" s="1">
        <f>Varna!AN38+Provadia!AN38+'Staro Oriahovo'!AN38+Suvorovo!AN38+Tsonevo!AN38+Sherba!AN38+'General Toshevo'!AN38+Dobrich!AN38+Balchik!AN38+Tervel!AN38+Varbitsa!AN38+Novi_Pazar!AN38+Omurtag!AN38+Preslav!AN38+Smiadovo!AN38+Targovishte!AN38+Shumen!AN38+Palamara!AN38+'Cherni Lom'!AN38</f>
        <v>5319</v>
      </c>
      <c r="AO39" s="1">
        <f>Varna!AO38+Provadia!AO38+'Staro Oriahovo'!AO38+Suvorovo!AO38+Tsonevo!AO38+Sherba!AO38+'General Toshevo'!AO38+Dobrich!AO38+Balchik!AO38+Tervel!AO38+Varbitsa!AO38+Novi_Pazar!AO38+Omurtag!AO38+Preslav!AO38+Smiadovo!AO38+Targovishte!AO38+Shumen!AO38+Palamara!AO38+'Cherni Lom'!AO38</f>
        <v>221</v>
      </c>
      <c r="AP39" s="1">
        <f>Varna!AP38+Provadia!AP38+'Staro Oriahovo'!AP38+Suvorovo!AP38+Tsonevo!AP38+Sherba!AP38+'General Toshevo'!AP38+Dobrich!AP38+Balchik!AP38+Tervel!AP38+Varbitsa!AP38+Novi_Pazar!AP38+Omurtag!AP38+Preslav!AP38+Smiadovo!AP38+Targovishte!AP38+Shumen!AP38+Palamara!AP38+'Cherni Lom'!AP38</f>
        <v>366</v>
      </c>
      <c r="AQ39" s="1">
        <f>Varna!AQ38+Provadia!AQ38+'Staro Oriahovo'!AQ38+Suvorovo!AQ38+Tsonevo!AQ38+Sherba!AQ38+'General Toshevo'!AQ38+Dobrich!AQ38+Balchik!AQ38+Tervel!AQ38+Varbitsa!AQ38+Novi_Pazar!AQ38+Omurtag!AQ38+Preslav!AQ38+Smiadovo!AQ38+Targovishte!AQ38+Shumen!AQ38+Palamara!AQ38+'Cherni Lom'!AQ38</f>
        <v>349</v>
      </c>
      <c r="AR39" s="1">
        <f>Varna!AR38+Provadia!AR38+'Staro Oriahovo'!AR38+Suvorovo!AR38+Tsonevo!AR38+Sherba!AR38+'General Toshevo'!AR38+Dobrich!AR38+Balchik!AR38+Tervel!AR38+Varbitsa!AR38+Novi_Pazar!AR38+Omurtag!AR38+Preslav!AR38+Smiadovo!AR38+Targovishte!AR38+Shumen!AR38+Palamara!AR38+'Cherni Lom'!AR38</f>
        <v>4383</v>
      </c>
      <c r="AT39" s="99" t="s">
        <v>28</v>
      </c>
      <c r="AU39" s="99" t="e">
        <f>Varna!AU38+Provadia!AU38+'Staro Oriahovo'!AU38+Suvorovo!AU38+Tsonevo!#REF!+Sherba!AU38+'General Toshevo'!AU38+Dobrich!AU38+Balchik!AU38+Tervel!AU38+Varbitsa!AU38+Novi_Pazar!AU38+Omurtag!AU38+Preslav!AU38+Smiadovo!AU38+Targovishte!AU38+Shumen!AU38+Palamara!AU38+'Cherni Lom'!AU38</f>
        <v>#REF!</v>
      </c>
      <c r="AV39" s="99" t="e">
        <f>Varna!AV38+Provadia!AV38+'Staro Oriahovo'!AV38+Suvorovo!AV38+Tsonevo!#REF!+Sherba!AV38+'General Toshevo'!AV38+Dobrich!AV38+Balchik!AV38+Tervel!AV38+Varbitsa!AV38+Novi_Pazar!AV38+Omurtag!AV38+Preslav!AV38+Smiadovo!AV38+Targovishte!AV38+Shumen!AV38+Palamara!AV38+'Cherni Lom'!AV38</f>
        <v>#REF!</v>
      </c>
      <c r="AW39" s="99" t="e">
        <f>Varna!AW38+Provadia!AW38+'Staro Oriahovo'!AW38+Suvorovo!AW38+Tsonevo!#REF!+Sherba!AW38+'General Toshevo'!AW38+Dobrich!AW38+Balchik!AW38+Tervel!AW38+Varbitsa!AW38+Novi_Pazar!AW38+Omurtag!AW38+Preslav!AW38+Smiadovo!AW38+Targovishte!AW38+Shumen!AW38+Palamara!AW38+'Cherni Lom'!AW38</f>
        <v>#REF!</v>
      </c>
      <c r="AX39" s="99" t="e">
        <f>Varna!AX38+Provadia!AX38+'Staro Oriahovo'!AX38+Suvorovo!AX38+Tsonevo!#REF!+Sherba!AX38+'General Toshevo'!AX38+Dobrich!AX38+Balchik!AX38+Tervel!AX38+Varbitsa!AX38+Novi_Pazar!AX38+Omurtag!AX38+Preslav!AX38+Smiadovo!AX38+Targovishte!AX38+Shumen!AX38+Palamara!AX38+'Cherni Lom'!AX38</f>
        <v>#REF!</v>
      </c>
      <c r="AY39" s="99" t="e">
        <f>Varna!AY38+Provadia!AY38+'Staro Oriahovo'!AY38+Suvorovo!AY38+Tsonevo!#REF!+Sherba!AY38+'General Toshevo'!AY38+Dobrich!AY38+Balchik!AY38+Tervel!AY38+Varbitsa!AY38+Novi_Pazar!AY38+Omurtag!AY38+Preslav!AY38+Smiadovo!AY38+Targovishte!AY38+Shumen!AY38+Palamara!AY38+'Cherni Lom'!AY38</f>
        <v>#REF!</v>
      </c>
      <c r="AZ39" s="99" t="e">
        <f>Varna!AZ38+Provadia!AZ38+'Staro Oriahovo'!AZ38+Suvorovo!AZ38+Tsonevo!#REF!+Sherba!AZ38+'General Toshevo'!AZ38+Dobrich!AZ38+Balchik!AZ38+Tervel!AZ38+Varbitsa!AZ38+Novi_Pazar!AZ38+Omurtag!AZ38+Preslav!AZ38+Smiadovo!AZ38+Targovishte!AZ38+Shumen!AZ38+Palamara!AZ38+'Cherni Lom'!AZ38</f>
        <v>#REF!</v>
      </c>
      <c r="BA39" s="99" t="e">
        <f>Varna!BA38+Provadia!BA38+'Staro Oriahovo'!BA38+Suvorovo!BA38+Tsonevo!#REF!+Sherba!BA38+'General Toshevo'!BA38+Dobrich!BA38+Balchik!BA38+Tervel!BA38+Varbitsa!BA38+Novi_Pazar!BA38+Omurtag!BA38+Preslav!BA38+Smiadovo!BA38+Targovishte!BA38+Shumen!BA38+Palamara!BA38+'Cherni Lom'!BA38</f>
        <v>#REF!</v>
      </c>
    </row>
    <row r="40" spans="1:53" s="14" customFormat="1" ht="15.75" customHeight="1">
      <c r="A40" s="1" t="s">
        <v>37</v>
      </c>
      <c r="B40" s="1" t="e">
        <f>K40+T40+AL40+AU40</f>
        <v>#REF!</v>
      </c>
      <c r="C40" s="1" t="e">
        <f>L40+U40+AM40+AV40</f>
        <v>#REF!</v>
      </c>
      <c r="D40" s="1">
        <f>M40+V40+AN40</f>
        <v>12534</v>
      </c>
      <c r="E40" s="1" t="e">
        <f t="shared" si="74"/>
        <v>#REF!</v>
      </c>
      <c r="F40" s="1" t="e">
        <f t="shared" si="74"/>
        <v>#REF!</v>
      </c>
      <c r="G40" s="1" t="e">
        <f t="shared" si="74"/>
        <v>#REF!</v>
      </c>
      <c r="H40" s="1" t="e">
        <f t="shared" si="74"/>
        <v>#REF!</v>
      </c>
      <c r="I40" s="20"/>
      <c r="J40" s="1" t="s">
        <v>37</v>
      </c>
      <c r="K40" s="19">
        <f>Varna!K39+Provadia!K39+'Staro Oriahovo'!K39+Suvorovo!K39+Tsonevo!K39+Sherba!K39+'General Toshevo'!K39+Dobrich!K39+Balchik!K39+Tervel!K39+Varbitsa!K39+Novi_Pazar!K39+Omurtag!K39+Preslav!K39+Smiadovo!K39+Targovishte!K39+Shumen!K39+Palamara!K39+'Cherni Lom'!K39</f>
        <v>286.1</v>
      </c>
      <c r="L40" s="1">
        <f>Varna!L39+Provadia!L39+'Staro Oriahovo'!L39+Suvorovo!L39+Tsonevo!L39+Sherba!L39+'General Toshevo'!L39+Dobrich!L39+Balchik!L39+Tervel!L39+Varbitsa!L39+Novi_Pazar!L39+Omurtag!L39+Preslav!L39+Smiadovo!L39+Targovishte!L39+Shumen!L39+Palamara!L39+'Cherni Lom'!L39</f>
        <v>8860</v>
      </c>
      <c r="M40" s="1">
        <f>Varna!M39+Provadia!M39+'Staro Oriahovo'!M39+Suvorovo!M39+Tsonevo!M39+Sherba!M39+'General Toshevo'!M39+Dobrich!M39+Balchik!M39+Tervel!M39+Varbitsa!M39+Novi_Pazar!M39+Omurtag!M39+Preslav!M39+Smiadovo!M39+Targovishte!M39+Shumen!M39+Palamara!M39+'Cherni Lom'!M39</f>
        <v>7510</v>
      </c>
      <c r="N40" s="1">
        <f>Varna!N39+Provadia!N39+'Staro Oriahovo'!N39+Suvorovo!N39+Tsonevo!N39+Sherba!N39+'General Toshevo'!N39+Dobrich!N39+Balchik!N39+Tervel!N39+Varbitsa!N39+Novi_Pazar!N39+Omurtag!N39+Preslav!N39+Smiadovo!N39+Targovishte!N39+Shumen!N39+Palamara!N39+'Cherni Lom'!N39</f>
        <v>390</v>
      </c>
      <c r="O40" s="1">
        <f>Varna!O39+Provadia!O39+'Staro Oriahovo'!O39+Suvorovo!O39+Tsonevo!O39+Sherba!O39+'General Toshevo'!O39+Dobrich!O39+Balchik!O39+Tervel!O39+Varbitsa!O39+Novi_Pazar!O39+Omurtag!O39+Preslav!O39+Smiadovo!O39+Targovishte!O39+Shumen!O39+Palamara!O39+'Cherni Lom'!O39</f>
        <v>1252</v>
      </c>
      <c r="P40" s="1">
        <f>Varna!P39+Provadia!P39+'Staro Oriahovo'!P39+Suvorovo!P39+Tsonevo!P39+Sherba!P39+'General Toshevo'!P39+Dobrich!P39+Balchik!P39+Tervel!P39+Varbitsa!P39+Novi_Pazar!P39+Omurtag!P39+Preslav!P39+Smiadovo!P39+Targovishte!P39+Shumen!P39+Palamara!P39+'Cherni Lom'!P39</f>
        <v>708</v>
      </c>
      <c r="Q40" s="1">
        <f>Varna!Q39+Provadia!Q39+'Staro Oriahovo'!Q39+Suvorovo!Q39+Tsonevo!Q39+Sherba!Q39+'General Toshevo'!Q39+Dobrich!Q39+Balchik!Q39+Tervel!Q39+Varbitsa!Q39+Novi_Pazar!Q39+Omurtag!Q39+Preslav!Q39+Smiadovo!Q39+Targovishte!Q39+Shumen!Q39+Palamara!Q39+'Cherni Lom'!Q39</f>
        <v>5160</v>
      </c>
      <c r="R40" s="20"/>
      <c r="S40" s="1" t="s">
        <v>37</v>
      </c>
      <c r="T40" s="1">
        <f>Varna!T39+Provadia!T39+'Staro Oriahovo'!T39+Suvorovo!T39+Tsonevo!T39+Sherba!T39+'General Toshevo'!T39+Dobrich!T39+Balchik!T39+Tervel!T39+Varbitsa!T39+Novi_Pazar!T39+Omurtag!T39+Preslav!T39+Smiadovo!T39+Targovishte!T39+Shumen!T39+Palamara!T39+'Cherni Lom'!T39</f>
        <v>189.6</v>
      </c>
      <c r="U40" s="1">
        <f>Varna!U39+Provadia!U39+'Staro Oriahovo'!U39+Suvorovo!U39+Tsonevo!U39+Sherba!U39+'General Toshevo'!U39+Dobrich!U39+Balchik!U39+Tervel!U39+Varbitsa!U39+Novi_Pazar!U39+Omurtag!U39+Preslav!U39+Smiadovo!U39+Targovishte!U39+Shumen!U39+Palamara!U39+'Cherni Lom'!U39</f>
        <v>6120</v>
      </c>
      <c r="V40" s="1">
        <f>Varna!V39+Provadia!V39+'Staro Oriahovo'!V39+Suvorovo!V39+Tsonevo!V39+Sherba!V39+'General Toshevo'!V39+Dobrich!V39+Balchik!V39+Tervel!V39+Varbitsa!V39+Novi_Pazar!V39+Omurtag!V39+Preslav!V39+Smiadovo!V39+Targovishte!V39+Shumen!V39+Palamara!V39+'Cherni Lom'!V39</f>
        <v>5024</v>
      </c>
      <c r="W40" s="1">
        <f>Varna!W39+Provadia!W39+'Staro Oriahovo'!W39+Suvorovo!W39+Tsonevo!W39+Sherba!W39+'General Toshevo'!W39+Dobrich!W39+Balchik!W39+Tervel!W39+Varbitsa!W39+Novi_Pazar!W39+Omurtag!W39+Preslav!W39+Smiadovo!W39+Targovishte!W39+Shumen!W39+Palamara!W39+'Cherni Lom'!W39</f>
        <v>192</v>
      </c>
      <c r="X40" s="1">
        <f>Varna!X39+Provadia!X39+'Staro Oriahovo'!X39+Suvorovo!X39+Tsonevo!X39+Sherba!X39+'General Toshevo'!X39+Dobrich!X39+Balchik!X39+Tervel!X39+Varbitsa!X39+Novi_Pazar!X39+Omurtag!X39+Preslav!X39+Smiadovo!X39+Targovishte!X39+Shumen!X39+Palamara!X39+'Cherni Lom'!X39</f>
        <v>624</v>
      </c>
      <c r="Y40" s="1">
        <f>Varna!Y39+Provadia!Y39+'Staro Oriahovo'!Y39+Suvorovo!Y39+Tsonevo!Y39+Sherba!Y39+'General Toshevo'!Y39+Dobrich!Y39+Balchik!Y39+Tervel!Y39+Varbitsa!Y39+Novi_Pazar!Y39+Omurtag!Y39+Preslav!Y39+Smiadovo!Y39+Targovishte!Y39+Shumen!Y39+Palamara!Y39+'Cherni Lom'!Y39</f>
        <v>466</v>
      </c>
      <c r="Z40" s="1">
        <f>Varna!Z39+Provadia!Z39+'Staro Oriahovo'!Z39+Suvorovo!Z39+Tsonevo!Z39+Sherba!Z39+'General Toshevo'!Z39+Dobrich!Z39+Balchik!Z39+Tervel!Z39+Varbitsa!Z39+Novi_Pazar!Z39+Omurtag!Z39+Preslav!Z39+Smiadovo!Z39+Targovishte!Z39+Shumen!Z39+Palamara!Z39+'Cherni Lom'!Z39</f>
        <v>3742</v>
      </c>
      <c r="AA40" s="20"/>
      <c r="AB40" s="1" t="s">
        <v>37</v>
      </c>
      <c r="AC40" s="19">
        <f>Varna!AC39+Provadia!AC39+'Staro Oriahovo'!AC39+Suvorovo!AC39+Tsonevo!AC39+Sherba!AC39+'General Toshevo'!AC39+Dobrich!AC39+Balchik!AC39+Tervel!AC39+Varbitsa!AC39+Novi_Pazar!AC39+Omurtag!AC39+Preslav!AC39+Smiadovo!AC39+Targovishte!AC39+Shumen!AC39+Palamara!AC39+'Cherni Lom'!AC39</f>
        <v>41.7</v>
      </c>
      <c r="AD40" s="1">
        <f>Varna!AD39+Provadia!AD39+'Staro Oriahovo'!AD39+Suvorovo!AD39+Tsonevo!AD39+Sherba!AD39+'General Toshevo'!AD39+Dobrich!AD39+Balchik!AD39+Tervel!AD39+Varbitsa!AD39+Novi_Pazar!AD39+Omurtag!AD39+Preslav!AD39+Smiadovo!AD39+Targovishte!AD39+Shumen!AD39+Palamara!AD39+'Cherni Lom'!AD39</f>
        <v>1680</v>
      </c>
      <c r="AE40" s="1">
        <f>Varna!AE39+Provadia!AE39+'Staro Oriahovo'!AE39+Suvorovo!AE39+Tsonevo!AE39+Sherba!AE39+'General Toshevo'!AE39+Dobrich!AE39+Balchik!AE39+Tervel!AE39+Varbitsa!AE39+Novi_Pazar!AE39+Omurtag!AE39+Preslav!AE39+Smiadovo!AE39+Targovishte!AE39+Shumen!AE39+Palamara!AE39+'Cherni Lom'!AE39</f>
        <v>1457</v>
      </c>
      <c r="AF40" s="1">
        <f>Varna!AF39+Provadia!AF39+'Staro Oriahovo'!AF39+Suvorovo!AF39+Tsonevo!AF39+Sherba!AF39+'General Toshevo'!AF39+Dobrich!AF39+Balchik!AF39+Tervel!AF39+Varbitsa!AF39+Novi_Pazar!AF39+Omurtag!AF39+Preslav!AF39+Smiadovo!AF39+Targovishte!AF39+Shumen!AF39+Palamara!AF39+'Cherni Lom'!AF39</f>
        <v>123</v>
      </c>
      <c r="AG40" s="1">
        <f>Varna!AG39+Provadia!AG39+'Staro Oriahovo'!AG39+Suvorovo!AG39+Tsonevo!AG39+Sherba!AG39+'General Toshevo'!AG39+Dobrich!AG39+Balchik!AG39+Tervel!AG39+Varbitsa!AG39+Novi_Pazar!AG39+Omurtag!AG39+Preslav!AG39+Smiadovo!AG39+Targovishte!AG39+Shumen!AG39+Palamara!AG39+'Cherni Lom'!AG39</f>
        <v>128</v>
      </c>
      <c r="AH40" s="1">
        <f>Varna!AH39+Provadia!AH39+'Staro Oriahovo'!AH39+Suvorovo!AH39+Tsonevo!AH39+Sherba!AH39+'General Toshevo'!AH39+Dobrich!AH39+Balchik!AH39+Tervel!AH39+Varbitsa!AH39+Novi_Pazar!AH39+Omurtag!AH39+Preslav!AH39+Smiadovo!AH39+Targovishte!AH39+Shumen!AH39+Palamara!AH39+'Cherni Lom'!AH39</f>
        <v>98</v>
      </c>
      <c r="AI40" s="1">
        <f>Varna!AI39+Provadia!AI39+'Staro Oriahovo'!AI39+Suvorovo!AI39+Tsonevo!AI39+Sherba!AI39+'General Toshevo'!AI39+Dobrich!AI39+Balchik!AI39+Tervel!AI39+Varbitsa!AI39+Novi_Pazar!AI39+Omurtag!AI39+Preslav!AI39+Smiadovo!AI39+Targovishte!AI39+Shumen!AI39+Palamara!AI39+'Cherni Lom'!AI39</f>
        <v>1108</v>
      </c>
      <c r="AJ40" s="20"/>
      <c r="AK40" s="1" t="s">
        <v>37</v>
      </c>
      <c r="AL40" s="19">
        <f>Varna!AL39+Provadia!AL39+'Staro Oriahovo'!AL39+Suvorovo!AL39+Tsonevo!AL39+Sherba!AL39+'General Toshevo'!AL39+Dobrich!AL39+Balchik!AL39+Tervel!AL39+Varbitsa!AL39+Novi_Pazar!AL39+Omurtag!AL39+Preslav!AL39+Smiadovo!AL39+Targovishte!AL39+Shumen!AL39+Palamara!AL39+'Cherni Lom'!AL39</f>
        <v>0</v>
      </c>
      <c r="AM40" s="1">
        <f>Varna!AM39+Provadia!AM39+'Staro Oriahovo'!AM39+Suvorovo!AM39+Tsonevo!AM39+Sherba!AM39+'General Toshevo'!AM39+Dobrich!AM39+Balchik!AM39+Tervel!AM39+Varbitsa!AM39+Novi_Pazar!AM39+Omurtag!AM39+Preslav!AM39+Smiadovo!AM39+Targovishte!AM39+Shumen!AM39+Palamara!AM39+'Cherni Lom'!AM39</f>
        <v>0</v>
      </c>
      <c r="AN40" s="1">
        <f>Varna!AN39+Provadia!AN39+'Staro Oriahovo'!AN39+Suvorovo!AN39+Tsonevo!AN39+Sherba!AN39+'General Toshevo'!AN39+Dobrich!AN39+Balchik!AN39+Tervel!AN39+Varbitsa!AN39+Novi_Pazar!AN39+Omurtag!AN39+Preslav!AN39+Smiadovo!AN39+Targovishte!AN39+Shumen!AN39+Palamara!AN39+'Cherni Lom'!AN39</f>
        <v>0</v>
      </c>
      <c r="AO40" s="1">
        <f>Varna!AO39+Provadia!AO39+'Staro Oriahovo'!AO39+Suvorovo!AO39+Tsonevo!AO39+Sherba!AO39+'General Toshevo'!AO39+Dobrich!AO39+Balchik!AO39+Tervel!AO39+Varbitsa!AO39+Novi_Pazar!AO39+Omurtag!AO39+Preslav!AO39+Smiadovo!AO39+Targovishte!AO39+Shumen!AO39+Palamara!AO39+'Cherni Lom'!AO39</f>
        <v>0</v>
      </c>
      <c r="AP40" s="1">
        <f>Varna!AP39+Provadia!AP39+'Staro Oriahovo'!AP39+Suvorovo!AP39+Tsonevo!AP39+Sherba!AP39+'General Toshevo'!AP39+Dobrich!AP39+Balchik!AP39+Tervel!AP39+Varbitsa!AP39+Novi_Pazar!AP39+Omurtag!AP39+Preslav!AP39+Smiadovo!AP39+Targovishte!AP39+Shumen!AP39+Palamara!AP39+'Cherni Lom'!AP39</f>
        <v>0</v>
      </c>
      <c r="AQ40" s="1">
        <f>Varna!AQ39+Provadia!AQ39+'Staro Oriahovo'!AQ39+Suvorovo!AQ39+Tsonevo!AQ39+Sherba!AQ39+'General Toshevo'!AQ39+Dobrich!AQ39+Balchik!AQ39+Tervel!AQ39+Varbitsa!AQ39+Novi_Pazar!AQ39+Omurtag!AQ39+Preslav!AQ39+Smiadovo!AQ39+Targovishte!AQ39+Shumen!AQ39+Palamara!AQ39+'Cherni Lom'!AQ39</f>
        <v>0</v>
      </c>
      <c r="AR40" s="1">
        <f>Varna!AR39+Provadia!AR39+'Staro Oriahovo'!AR39+Suvorovo!AR39+Tsonevo!AR39+Sherba!AR39+'General Toshevo'!AR39+Dobrich!AR39+Balchik!AR39+Tervel!AR39+Varbitsa!AR39+Novi_Pazar!AR39+Omurtag!AR39+Preslav!AR39+Smiadovo!AR39+Targovishte!AR39+Shumen!AR39+Palamara!AR39+'Cherni Lom'!AR39</f>
        <v>0</v>
      </c>
      <c r="AT40" s="99" t="s">
        <v>37</v>
      </c>
      <c r="AU40" s="99" t="e">
        <f>Varna!AU39+Provadia!AU39+'Staro Oriahovo'!AU39+Suvorovo!AU39+Tsonevo!#REF!+Sherba!AU39+'General Toshevo'!AU39+Dobrich!AU39+Balchik!AU39+Tervel!AU39+Varbitsa!AU39+Novi_Pazar!AU39+Omurtag!AU39+Preslav!AU39+Smiadovo!AU39+Targovishte!AU39+Shumen!AU39+Palamara!AU39+'Cherni Lom'!AU39</f>
        <v>#REF!</v>
      </c>
      <c r="AV40" s="99" t="e">
        <f>Varna!AV39+Provadia!AV39+'Staro Oriahovo'!AV39+Suvorovo!AV39+Tsonevo!#REF!+Sherba!AV39+'General Toshevo'!AV39+Dobrich!AV39+Balchik!AV39+Tervel!AV39+Varbitsa!AV39+Novi_Pazar!AV39+Omurtag!AV39+Preslav!AV39+Smiadovo!AV39+Targovishte!AV39+Shumen!AV39+Palamara!AV39+'Cherni Lom'!AV39</f>
        <v>#REF!</v>
      </c>
      <c r="AW40" s="99" t="e">
        <f>Varna!AW39+Provadia!AW39+'Staro Oriahovo'!AW39+Suvorovo!AW39+Tsonevo!#REF!+Sherba!AW39+'General Toshevo'!AW39+Dobrich!AW39+Balchik!AW39+Tervel!AW39+Varbitsa!AW39+Novi_Pazar!AW39+Omurtag!AW39+Preslav!AW39+Smiadovo!AW39+Targovishte!AW39+Shumen!AW39+Palamara!AW39+'Cherni Lom'!AW39</f>
        <v>#REF!</v>
      </c>
      <c r="AX40" s="99" t="e">
        <f>Varna!AX39+Provadia!AX39+'Staro Oriahovo'!AX39+Suvorovo!AX39+Tsonevo!#REF!+Sherba!AX39+'General Toshevo'!AX39+Dobrich!AX39+Balchik!AX39+Tervel!AX39+Varbitsa!AX39+Novi_Pazar!AX39+Omurtag!AX39+Preslav!AX39+Smiadovo!AX39+Targovishte!AX39+Shumen!AX39+Palamara!AX39+'Cherni Lom'!AX39</f>
        <v>#REF!</v>
      </c>
      <c r="AY40" s="99" t="e">
        <f>Varna!AY39+Provadia!AY39+'Staro Oriahovo'!AY39+Suvorovo!AY39+Tsonevo!#REF!+Sherba!AY39+'General Toshevo'!AY39+Dobrich!AY39+Balchik!AY39+Tervel!AY39+Varbitsa!AY39+Novi_Pazar!AY39+Omurtag!AY39+Preslav!AY39+Smiadovo!AY39+Targovishte!AY39+Shumen!AY39+Palamara!AY39+'Cherni Lom'!AY39</f>
        <v>#REF!</v>
      </c>
      <c r="AZ40" s="99" t="e">
        <f>Varna!AZ39+Provadia!AZ39+'Staro Oriahovo'!AZ39+Suvorovo!AZ39+Tsonevo!#REF!+Sherba!AZ39+'General Toshevo'!AZ39+Dobrich!AZ39+Balchik!AZ39+Tervel!AZ39+Varbitsa!AZ39+Novi_Pazar!AZ39+Omurtag!AZ39+Preslav!AZ39+Smiadovo!AZ39+Targovishte!AZ39+Shumen!AZ39+Palamara!AZ39+'Cherni Lom'!AZ39</f>
        <v>#REF!</v>
      </c>
      <c r="BA40" s="99" t="e">
        <f>Varna!BA39+Provadia!BA39+'Staro Oriahovo'!BA39+Suvorovo!BA39+Tsonevo!#REF!+Sherba!BA39+'General Toshevo'!BA39+Dobrich!BA39+Balchik!BA39+Tervel!BA39+Varbitsa!BA39+Novi_Pazar!BA39+Omurtag!BA39+Preslav!BA39+Smiadovo!BA39+Targovishte!BA39+Shumen!BA39+Palamara!BA39+'Cherni Lom'!BA39</f>
        <v>#REF!</v>
      </c>
    </row>
    <row r="41" spans="1:53" s="14" customFormat="1" ht="15.75" customHeight="1">
      <c r="A41" s="1" t="s">
        <v>2</v>
      </c>
      <c r="B41" s="180" t="e">
        <f aca="true" t="shared" si="75" ref="B41:H41">B40/B39</f>
        <v>#REF!</v>
      </c>
      <c r="C41" s="180" t="e">
        <f t="shared" si="75"/>
        <v>#REF!</v>
      </c>
      <c r="D41" s="180">
        <f t="shared" si="75"/>
        <v>0.08362634356589561</v>
      </c>
      <c r="E41" s="180" t="e">
        <f t="shared" si="75"/>
        <v>#REF!</v>
      </c>
      <c r="F41" s="180" t="e">
        <f t="shared" si="75"/>
        <v>#REF!</v>
      </c>
      <c r="G41" s="180" t="e">
        <f t="shared" si="75"/>
        <v>#REF!</v>
      </c>
      <c r="H41" s="180" t="e">
        <f t="shared" si="75"/>
        <v>#REF!</v>
      </c>
      <c r="I41" s="20"/>
      <c r="J41" s="1" t="s">
        <v>2</v>
      </c>
      <c r="K41" s="180">
        <f aca="true" t="shared" si="76" ref="K41:Q41">K40/K39</f>
        <v>0.09293487087867469</v>
      </c>
      <c r="L41" s="180">
        <f t="shared" si="76"/>
        <v>0.11384370261866214</v>
      </c>
      <c r="M41" s="180">
        <f t="shared" si="76"/>
        <v>0.10560062994783244</v>
      </c>
      <c r="N41" s="180">
        <f t="shared" si="76"/>
        <v>0.0997697620874904</v>
      </c>
      <c r="O41" s="180">
        <f t="shared" si="76"/>
        <v>0.08150511034437861</v>
      </c>
      <c r="P41" s="180">
        <f t="shared" si="76"/>
        <v>0.09377483443708609</v>
      </c>
      <c r="Q41" s="180">
        <f t="shared" si="76"/>
        <v>0.11648644377723097</v>
      </c>
      <c r="R41" s="20"/>
      <c r="S41" s="1" t="s">
        <v>2</v>
      </c>
      <c r="T41" s="180">
        <f aca="true" t="shared" si="77" ref="T41:Z41">T40/T39</f>
        <v>0.13898255387773054</v>
      </c>
      <c r="U41" s="180">
        <f t="shared" si="77"/>
        <v>0.07055731052134012</v>
      </c>
      <c r="V41" s="180">
        <f t="shared" si="77"/>
        <v>0.06840492885832936</v>
      </c>
      <c r="W41" s="180">
        <f t="shared" si="77"/>
        <v>0.02056335011245582</v>
      </c>
      <c r="X41" s="180">
        <f t="shared" si="77"/>
        <v>0.050269878353339244</v>
      </c>
      <c r="Y41" s="180">
        <f t="shared" si="77"/>
        <v>0.14181375532562385</v>
      </c>
      <c r="Z41" s="180">
        <f t="shared" si="77"/>
        <v>0.07729967568014212</v>
      </c>
      <c r="AA41" s="20"/>
      <c r="AB41" s="1" t="s">
        <v>2</v>
      </c>
      <c r="AC41" s="180">
        <f aca="true" t="shared" si="78" ref="AC41:AI41">AC40/AC39</f>
        <v>0.1062420382165605</v>
      </c>
      <c r="AD41" s="180">
        <f t="shared" si="78"/>
        <v>0.06711945665201757</v>
      </c>
      <c r="AE41" s="180">
        <f t="shared" si="78"/>
        <v>0.06575799972920522</v>
      </c>
      <c r="AF41" s="180">
        <f t="shared" si="78"/>
        <v>0.02048293089092423</v>
      </c>
      <c r="AG41" s="180">
        <f t="shared" si="78"/>
        <v>0.04025157232704402</v>
      </c>
      <c r="AH41" s="180">
        <f t="shared" si="78"/>
        <v>0.1047008547008547</v>
      </c>
      <c r="AI41" s="180">
        <f t="shared" si="78"/>
        <v>0.09205716184778996</v>
      </c>
      <c r="AJ41" s="20"/>
      <c r="AK41" s="1" t="s">
        <v>2</v>
      </c>
      <c r="AL41" s="180">
        <f aca="true" t="shared" si="79" ref="AL41:AR41">AL40/AL39</f>
        <v>0</v>
      </c>
      <c r="AM41" s="180">
        <f t="shared" si="79"/>
        <v>0</v>
      </c>
      <c r="AN41" s="180">
        <f t="shared" si="79"/>
        <v>0</v>
      </c>
      <c r="AO41" s="180">
        <f t="shared" si="79"/>
        <v>0</v>
      </c>
      <c r="AP41" s="180">
        <f t="shared" si="79"/>
        <v>0</v>
      </c>
      <c r="AQ41" s="180">
        <f t="shared" si="79"/>
        <v>0</v>
      </c>
      <c r="AR41" s="180">
        <f t="shared" si="79"/>
        <v>0</v>
      </c>
      <c r="AT41" s="99" t="s">
        <v>2</v>
      </c>
      <c r="AU41" s="100" t="e">
        <f>+AU40/AU39</f>
        <v>#REF!</v>
      </c>
      <c r="AV41" s="100" t="e">
        <f aca="true" t="shared" si="80" ref="AV41:BA41">+AV40/AV39</f>
        <v>#REF!</v>
      </c>
      <c r="AW41" s="100" t="e">
        <f t="shared" si="80"/>
        <v>#REF!</v>
      </c>
      <c r="AX41" s="100" t="e">
        <f t="shared" si="80"/>
        <v>#REF!</v>
      </c>
      <c r="AY41" s="100" t="e">
        <f t="shared" si="80"/>
        <v>#REF!</v>
      </c>
      <c r="AZ41" s="100" t="e">
        <f t="shared" si="80"/>
        <v>#REF!</v>
      </c>
      <c r="BA41" s="100" t="e">
        <f t="shared" si="80"/>
        <v>#REF!</v>
      </c>
    </row>
    <row r="42" spans="1:8" ht="15.75" customHeight="1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sheetProtection/>
  <mergeCells count="22">
    <mergeCell ref="AB9:AI9"/>
    <mergeCell ref="AB13:AI13"/>
    <mergeCell ref="AB20:AI20"/>
    <mergeCell ref="AK9:AR9"/>
    <mergeCell ref="AK13:AR13"/>
    <mergeCell ref="AK20:AR20"/>
    <mergeCell ref="E3:H3"/>
    <mergeCell ref="E2:H2"/>
    <mergeCell ref="A5:H5"/>
    <mergeCell ref="J9:Q9"/>
    <mergeCell ref="J13:Q13"/>
    <mergeCell ref="J20:Q20"/>
    <mergeCell ref="AT9:BA9"/>
    <mergeCell ref="AT13:BA13"/>
    <mergeCell ref="AT20:BA20"/>
    <mergeCell ref="A4:H4"/>
    <mergeCell ref="A9:H9"/>
    <mergeCell ref="A13:H13"/>
    <mergeCell ref="A20:H20"/>
    <mergeCell ref="S9:Z9"/>
    <mergeCell ref="S13:Z13"/>
    <mergeCell ref="S20:Z20"/>
  </mergeCells>
  <printOptions/>
  <pageMargins left="0.9055118110236221" right="0.5905511811023623" top="0.7480314960629921" bottom="0.31496062992125984" header="0.31496062992125984" footer="0.1968503937007874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A51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6.28125" style="0" customWidth="1"/>
    <col min="2" max="2" width="7.00390625" style="0" customWidth="1"/>
    <col min="3" max="3" width="8.28125" style="0" customWidth="1"/>
    <col min="4" max="4" width="8.8515625" style="0" customWidth="1"/>
    <col min="5" max="5" width="7.140625" style="0" customWidth="1"/>
    <col min="6" max="6" width="7.8515625" style="0" customWidth="1"/>
    <col min="7" max="7" width="8.140625" style="0" customWidth="1"/>
    <col min="8" max="8" width="8.421875" style="0" customWidth="1"/>
    <col min="9" max="9" width="9.140625" style="20" customWidth="1"/>
    <col min="10" max="10" width="18.140625" style="0" customWidth="1"/>
    <col min="11" max="11" width="8.140625" style="0" customWidth="1"/>
    <col min="12" max="12" width="7.28125" style="0" customWidth="1"/>
    <col min="13" max="13" width="9.140625" style="20" customWidth="1"/>
    <col min="14" max="17" width="7.28125" style="0" customWidth="1"/>
    <col min="18" max="18" width="9.140625" style="20" customWidth="1"/>
    <col min="19" max="19" width="18.28125" style="0" customWidth="1"/>
    <col min="20" max="20" width="7.28125" style="0" customWidth="1"/>
    <col min="21" max="21" width="8.00390625" style="0" customWidth="1"/>
    <col min="22" max="22" width="9.140625" style="20" customWidth="1"/>
    <col min="23" max="26" width="8.00390625" style="0" customWidth="1"/>
    <col min="27" max="27" width="9.140625" style="20" customWidth="1"/>
    <col min="28" max="28" width="14.7109375" style="0" customWidth="1"/>
    <col min="29" max="29" width="7.421875" style="0" customWidth="1"/>
    <col min="30" max="30" width="8.00390625" style="0" customWidth="1"/>
    <col min="31" max="31" width="9.140625" style="20" customWidth="1"/>
    <col min="32" max="35" width="7.140625" style="0" customWidth="1"/>
    <col min="36" max="36" width="9.140625" style="20" customWidth="1"/>
    <col min="37" max="37" width="12.140625" style="0" customWidth="1"/>
    <col min="40" max="40" width="9.140625" style="20" customWidth="1"/>
    <col min="45" max="45" width="9.140625" style="20" customWidth="1"/>
    <col min="46" max="46" width="16.140625" style="0" customWidth="1"/>
    <col min="47" max="47" width="8.421875" style="0" customWidth="1"/>
  </cols>
  <sheetData>
    <row r="1" s="9" customFormat="1" ht="21.75" customHeight="1">
      <c r="H1" s="70" t="s">
        <v>15</v>
      </c>
    </row>
    <row r="2" spans="5:8" s="8" customFormat="1" ht="23.25" customHeight="1">
      <c r="E2" s="213" t="s">
        <v>78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35.25" customHeight="1">
      <c r="A4" s="205" t="s">
        <v>130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1" ht="16.5" customHeight="1">
      <c r="A5" s="5" t="s">
        <v>19</v>
      </c>
      <c r="B5" s="2"/>
      <c r="C5" s="2"/>
      <c r="D5" s="2"/>
      <c r="F5" s="3"/>
      <c r="G5" s="2"/>
      <c r="H5" s="2"/>
      <c r="J5" s="7" t="s">
        <v>17</v>
      </c>
      <c r="O5" s="7"/>
      <c r="P5" s="6"/>
      <c r="S5" s="5" t="s">
        <v>18</v>
      </c>
      <c r="X5" s="5"/>
      <c r="Y5" s="5"/>
      <c r="AB5" s="15" t="s">
        <v>20</v>
      </c>
      <c r="AC5" s="15"/>
      <c r="AD5" s="15"/>
      <c r="AF5" s="15"/>
      <c r="AG5" s="15"/>
      <c r="AH5" s="15"/>
      <c r="AK5" s="7" t="s">
        <v>21</v>
      </c>
      <c r="AP5" s="7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97" customFormat="1" ht="15">
      <c r="A8" s="196" t="s">
        <v>16</v>
      </c>
      <c r="B8" s="197"/>
      <c r="C8" s="197"/>
      <c r="D8" s="197"/>
      <c r="E8" s="197"/>
      <c r="F8" s="197"/>
      <c r="G8" s="197"/>
      <c r="H8" s="198"/>
      <c r="I8" s="75"/>
      <c r="J8" s="196" t="s">
        <v>16</v>
      </c>
      <c r="K8" s="197"/>
      <c r="L8" s="197"/>
      <c r="M8" s="197"/>
      <c r="N8" s="197"/>
      <c r="O8" s="197"/>
      <c r="P8" s="197"/>
      <c r="Q8" s="198"/>
      <c r="R8" s="75"/>
      <c r="S8" s="196" t="s">
        <v>16</v>
      </c>
      <c r="T8" s="197"/>
      <c r="U8" s="197"/>
      <c r="V8" s="197"/>
      <c r="W8" s="197"/>
      <c r="X8" s="197"/>
      <c r="Y8" s="197"/>
      <c r="Z8" s="198"/>
      <c r="AA8" s="75"/>
      <c r="AB8" s="196" t="s">
        <v>16</v>
      </c>
      <c r="AC8" s="197"/>
      <c r="AD8" s="197"/>
      <c r="AE8" s="197"/>
      <c r="AF8" s="197"/>
      <c r="AG8" s="197"/>
      <c r="AH8" s="197"/>
      <c r="AI8" s="198"/>
      <c r="AJ8" s="75"/>
      <c r="AK8" s="196" t="s">
        <v>16</v>
      </c>
      <c r="AL8" s="197"/>
      <c r="AM8" s="197"/>
      <c r="AN8" s="197"/>
      <c r="AO8" s="197"/>
      <c r="AP8" s="197"/>
      <c r="AQ8" s="197"/>
      <c r="AR8" s="198"/>
      <c r="AS8" s="75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97" customFormat="1" ht="15">
      <c r="A9" s="56" t="s">
        <v>22</v>
      </c>
      <c r="B9" s="56">
        <f>K9+T9+AL9</f>
        <v>1783</v>
      </c>
      <c r="C9" s="56">
        <f aca="true" t="shared" si="0" ref="B9:H10">+L9+U9+AM9</f>
        <v>57010</v>
      </c>
      <c r="D9" s="56">
        <f t="shared" si="0"/>
        <v>58049</v>
      </c>
      <c r="E9" s="56">
        <f t="shared" si="0"/>
        <v>2232</v>
      </c>
      <c r="F9" s="56">
        <f t="shared" si="0"/>
        <v>6833</v>
      </c>
      <c r="G9" s="56">
        <f t="shared" si="0"/>
        <v>3940</v>
      </c>
      <c r="H9" s="56">
        <f t="shared" si="0"/>
        <v>45044</v>
      </c>
      <c r="I9" s="75"/>
      <c r="J9" s="56" t="s">
        <v>22</v>
      </c>
      <c r="K9" s="56">
        <f>K13+K20</f>
        <v>855.3</v>
      </c>
      <c r="L9" s="56">
        <f aca="true" t="shared" si="1" ref="L9:Q10">L13+L20</f>
        <v>8650</v>
      </c>
      <c r="M9" s="76">
        <f t="shared" si="1"/>
        <v>16238</v>
      </c>
      <c r="N9" s="56">
        <f t="shared" si="1"/>
        <v>236</v>
      </c>
      <c r="O9" s="56">
        <f t="shared" si="1"/>
        <v>2138</v>
      </c>
      <c r="P9" s="56">
        <f t="shared" si="1"/>
        <v>1652</v>
      </c>
      <c r="Q9" s="56">
        <f t="shared" si="1"/>
        <v>12212</v>
      </c>
      <c r="R9" s="75"/>
      <c r="S9" s="56" t="s">
        <v>22</v>
      </c>
      <c r="T9" s="56">
        <f>T13+T20</f>
        <v>925.7</v>
      </c>
      <c r="U9" s="56">
        <f aca="true" t="shared" si="2" ref="U9:Z10">U13+U20</f>
        <v>48330</v>
      </c>
      <c r="V9" s="76">
        <f t="shared" si="2"/>
        <v>41788</v>
      </c>
      <c r="W9" s="56">
        <f t="shared" si="2"/>
        <v>1996</v>
      </c>
      <c r="X9" s="56">
        <f t="shared" si="2"/>
        <v>4695</v>
      </c>
      <c r="Y9" s="56">
        <f t="shared" si="2"/>
        <v>2288</v>
      </c>
      <c r="Z9" s="56">
        <f t="shared" si="2"/>
        <v>32809</v>
      </c>
      <c r="AA9" s="75"/>
      <c r="AB9" s="56" t="s">
        <v>22</v>
      </c>
      <c r="AC9" s="56">
        <f>AC13+AC20</f>
        <v>45</v>
      </c>
      <c r="AD9" s="56">
        <f aca="true" t="shared" si="3" ref="AD9:AI10">AD13+AD20</f>
        <v>2960</v>
      </c>
      <c r="AE9" s="76">
        <f t="shared" si="3"/>
        <v>2516</v>
      </c>
      <c r="AF9" s="56">
        <f t="shared" si="3"/>
        <v>235</v>
      </c>
      <c r="AG9" s="56">
        <f t="shared" si="3"/>
        <v>606</v>
      </c>
      <c r="AH9" s="56">
        <f t="shared" si="3"/>
        <v>60</v>
      </c>
      <c r="AI9" s="56">
        <f t="shared" si="3"/>
        <v>1615</v>
      </c>
      <c r="AJ9" s="75"/>
      <c r="AK9" s="56" t="s">
        <v>22</v>
      </c>
      <c r="AL9" s="56">
        <f>AL13+AL20</f>
        <v>2</v>
      </c>
      <c r="AM9" s="56">
        <f aca="true" t="shared" si="4" ref="AM9:AR10">AM13+AM20</f>
        <v>30</v>
      </c>
      <c r="AN9" s="76">
        <f t="shared" si="4"/>
        <v>23</v>
      </c>
      <c r="AO9" s="56">
        <f t="shared" si="4"/>
        <v>0</v>
      </c>
      <c r="AP9" s="56">
        <f t="shared" si="4"/>
        <v>0</v>
      </c>
      <c r="AQ9" s="56">
        <f t="shared" si="4"/>
        <v>0</v>
      </c>
      <c r="AR9" s="56">
        <f t="shared" si="4"/>
        <v>23</v>
      </c>
      <c r="AS9" s="75"/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97" customFormat="1" ht="15">
      <c r="A10" s="77" t="s">
        <v>30</v>
      </c>
      <c r="B10" s="56">
        <f t="shared" si="0"/>
        <v>0</v>
      </c>
      <c r="C10" s="56">
        <f t="shared" si="0"/>
        <v>0</v>
      </c>
      <c r="D10" s="56">
        <f t="shared" si="0"/>
        <v>0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75"/>
      <c r="J10" s="77" t="s">
        <v>30</v>
      </c>
      <c r="K10" s="56">
        <f>K14+K21</f>
        <v>0</v>
      </c>
      <c r="L10" s="56">
        <f t="shared" si="1"/>
        <v>0</v>
      </c>
      <c r="M10" s="7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75"/>
      <c r="S10" s="77" t="s">
        <v>30</v>
      </c>
      <c r="T10" s="56">
        <f>T14+T21</f>
        <v>0</v>
      </c>
      <c r="U10" s="56">
        <f t="shared" si="2"/>
        <v>0</v>
      </c>
      <c r="V10" s="76">
        <f t="shared" si="2"/>
        <v>0</v>
      </c>
      <c r="W10" s="56">
        <f t="shared" si="2"/>
        <v>0</v>
      </c>
      <c r="X10" s="56">
        <f t="shared" si="2"/>
        <v>0</v>
      </c>
      <c r="Y10" s="56">
        <f t="shared" si="2"/>
        <v>0</v>
      </c>
      <c r="Z10" s="56">
        <f t="shared" si="2"/>
        <v>0</v>
      </c>
      <c r="AA10" s="75"/>
      <c r="AB10" s="77" t="s">
        <v>30</v>
      </c>
      <c r="AC10" s="56">
        <f>AC14+AC21</f>
        <v>0</v>
      </c>
      <c r="AD10" s="56">
        <f t="shared" si="3"/>
        <v>0</v>
      </c>
      <c r="AE10" s="76">
        <f t="shared" si="3"/>
        <v>0</v>
      </c>
      <c r="AF10" s="56">
        <f t="shared" si="3"/>
        <v>0</v>
      </c>
      <c r="AG10" s="56">
        <f t="shared" si="3"/>
        <v>0</v>
      </c>
      <c r="AH10" s="56">
        <f t="shared" si="3"/>
        <v>0</v>
      </c>
      <c r="AI10" s="56">
        <f t="shared" si="3"/>
        <v>0</v>
      </c>
      <c r="AJ10" s="75"/>
      <c r="AK10" s="77" t="s">
        <v>30</v>
      </c>
      <c r="AL10" s="56">
        <f>AL14+AL21</f>
        <v>0</v>
      </c>
      <c r="AM10" s="56">
        <f t="shared" si="4"/>
        <v>0</v>
      </c>
      <c r="AN10" s="76">
        <f t="shared" si="4"/>
        <v>0</v>
      </c>
      <c r="AO10" s="56">
        <f t="shared" si="4"/>
        <v>0</v>
      </c>
      <c r="AP10" s="56">
        <f t="shared" si="4"/>
        <v>0</v>
      </c>
      <c r="AQ10" s="56">
        <f t="shared" si="4"/>
        <v>0</v>
      </c>
      <c r="AR10" s="56">
        <f t="shared" si="4"/>
        <v>0</v>
      </c>
      <c r="AS10" s="75"/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 t="e">
        <f t="shared" si="10"/>
        <v>#DIV/0!</v>
      </c>
      <c r="AP11" s="107" t="e">
        <f t="shared" si="10"/>
        <v>#DIV/0!</v>
      </c>
      <c r="AQ11" s="107" t="e">
        <f t="shared" si="10"/>
        <v>#DIV/0!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29" customFormat="1" ht="15">
      <c r="A12" s="199" t="s">
        <v>1</v>
      </c>
      <c r="B12" s="200"/>
      <c r="C12" s="200"/>
      <c r="D12" s="200"/>
      <c r="E12" s="200"/>
      <c r="F12" s="200"/>
      <c r="G12" s="200"/>
      <c r="H12" s="201"/>
      <c r="I12" s="112"/>
      <c r="J12" s="199" t="s">
        <v>1</v>
      </c>
      <c r="K12" s="200"/>
      <c r="L12" s="200"/>
      <c r="M12" s="200"/>
      <c r="N12" s="200"/>
      <c r="O12" s="200"/>
      <c r="P12" s="200"/>
      <c r="Q12" s="201"/>
      <c r="R12" s="112"/>
      <c r="S12" s="199" t="s">
        <v>1</v>
      </c>
      <c r="T12" s="200"/>
      <c r="U12" s="200"/>
      <c r="V12" s="200"/>
      <c r="W12" s="200"/>
      <c r="X12" s="200"/>
      <c r="Y12" s="200"/>
      <c r="Z12" s="201"/>
      <c r="AA12" s="112"/>
      <c r="AB12" s="199" t="s">
        <v>1</v>
      </c>
      <c r="AC12" s="200"/>
      <c r="AD12" s="200"/>
      <c r="AE12" s="200"/>
      <c r="AF12" s="200"/>
      <c r="AG12" s="200"/>
      <c r="AH12" s="200"/>
      <c r="AI12" s="201"/>
      <c r="AJ12" s="112"/>
      <c r="AK12" s="199" t="s">
        <v>1</v>
      </c>
      <c r="AL12" s="200"/>
      <c r="AM12" s="200"/>
      <c r="AN12" s="200"/>
      <c r="AO12" s="200"/>
      <c r="AP12" s="200"/>
      <c r="AQ12" s="200"/>
      <c r="AR12" s="201"/>
      <c r="AS12" s="11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29" customFormat="1" ht="15">
      <c r="A13" s="130" t="s">
        <v>22</v>
      </c>
      <c r="B13" s="130">
        <f>K13+T13+AL13+AU13</f>
        <v>46.3</v>
      </c>
      <c r="C13" s="130">
        <f>L13+U13+AM13+AV13</f>
        <v>1845</v>
      </c>
      <c r="D13" s="130">
        <f>M13+V13+AN13</f>
        <v>1450</v>
      </c>
      <c r="E13" s="130">
        <f aca="true" t="shared" si="12" ref="E13:H14">N13+W13+AO13+AX13</f>
        <v>123</v>
      </c>
      <c r="F13" s="130">
        <f t="shared" si="12"/>
        <v>704</v>
      </c>
      <c r="G13" s="130">
        <f t="shared" si="12"/>
        <v>77</v>
      </c>
      <c r="H13" s="130">
        <f t="shared" si="12"/>
        <v>546</v>
      </c>
      <c r="I13" s="112"/>
      <c r="J13" s="130" t="s">
        <v>22</v>
      </c>
      <c r="K13" s="111">
        <v>44.3</v>
      </c>
      <c r="L13" s="111">
        <v>1775</v>
      </c>
      <c r="M13" s="133">
        <f>SUM(N13:Q13)</f>
        <v>1390</v>
      </c>
      <c r="N13" s="111">
        <v>113</v>
      </c>
      <c r="O13" s="111">
        <v>678</v>
      </c>
      <c r="P13" s="111">
        <v>75</v>
      </c>
      <c r="Q13" s="111">
        <v>524</v>
      </c>
      <c r="S13" s="130" t="s">
        <v>22</v>
      </c>
      <c r="T13" s="130">
        <v>2</v>
      </c>
      <c r="U13" s="130">
        <v>70</v>
      </c>
      <c r="V13" s="133">
        <f>SUM(W13:Z13)</f>
        <v>60</v>
      </c>
      <c r="W13" s="130">
        <v>10</v>
      </c>
      <c r="X13" s="130">
        <v>26</v>
      </c>
      <c r="Y13" s="130">
        <v>2</v>
      </c>
      <c r="Z13" s="130">
        <v>22</v>
      </c>
      <c r="AB13" s="130" t="s">
        <v>22</v>
      </c>
      <c r="AC13" s="130"/>
      <c r="AD13" s="130"/>
      <c r="AE13" s="133">
        <f>SUM(AF13:AI13)</f>
        <v>0</v>
      </c>
      <c r="AF13" s="130"/>
      <c r="AG13" s="130"/>
      <c r="AH13" s="130"/>
      <c r="AI13" s="130"/>
      <c r="AK13" s="130" t="s">
        <v>22</v>
      </c>
      <c r="AL13" s="130">
        <v>0</v>
      </c>
      <c r="AM13" s="130">
        <v>0</v>
      </c>
      <c r="AN13" s="133">
        <f>SUM(AO13:AR13)</f>
        <v>0</v>
      </c>
      <c r="AO13" s="130">
        <v>0</v>
      </c>
      <c r="AP13" s="130">
        <v>0</v>
      </c>
      <c r="AQ13" s="130">
        <v>0</v>
      </c>
      <c r="AR13" s="130">
        <v>0</v>
      </c>
      <c r="AS13" s="112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29" customFormat="1" ht="15">
      <c r="A14" s="113" t="s">
        <v>30</v>
      </c>
      <c r="B14" s="130">
        <f>K14+T14+AL14+AU14</f>
        <v>0</v>
      </c>
      <c r="C14" s="130">
        <f>L14+U14+AM14+AV14</f>
        <v>0</v>
      </c>
      <c r="D14" s="130">
        <f>M14+V14+AN14</f>
        <v>0</v>
      </c>
      <c r="E14" s="130">
        <f t="shared" si="12"/>
        <v>0</v>
      </c>
      <c r="F14" s="130">
        <f t="shared" si="12"/>
        <v>0</v>
      </c>
      <c r="G14" s="130">
        <f t="shared" si="12"/>
        <v>0</v>
      </c>
      <c r="H14" s="130">
        <f t="shared" si="12"/>
        <v>0</v>
      </c>
      <c r="I14" s="112"/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S14" s="112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99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99" t="s">
        <v>2</v>
      </c>
      <c r="T15" s="169">
        <f>+T14/T13</f>
        <v>0</v>
      </c>
      <c r="U15" s="169">
        <f aca="true" t="shared" si="15" ref="U15:Z15">+U14/U13</f>
        <v>0</v>
      </c>
      <c r="V15" s="169">
        <f t="shared" si="15"/>
        <v>0</v>
      </c>
      <c r="W15" s="169">
        <f t="shared" si="15"/>
        <v>0</v>
      </c>
      <c r="X15" s="169">
        <f t="shared" si="15"/>
        <v>0</v>
      </c>
      <c r="Y15" s="169">
        <f t="shared" si="15"/>
        <v>0</v>
      </c>
      <c r="Z15" s="169">
        <f t="shared" si="15"/>
        <v>0</v>
      </c>
      <c r="AB15" s="99" t="s">
        <v>2</v>
      </c>
      <c r="AC15" s="169" t="e">
        <f>+AC14/AC13</f>
        <v>#DIV/0!</v>
      </c>
      <c r="AD15" s="169" t="e">
        <f aca="true" t="shared" si="16" ref="AD15:AI15">+AD14/AD13</f>
        <v>#DIV/0!</v>
      </c>
      <c r="AE15" s="169" t="e">
        <f t="shared" si="16"/>
        <v>#DIV/0!</v>
      </c>
      <c r="AF15" s="169" t="e">
        <f t="shared" si="16"/>
        <v>#DIV/0!</v>
      </c>
      <c r="AG15" s="169" t="e">
        <f t="shared" si="16"/>
        <v>#DIV/0!</v>
      </c>
      <c r="AH15" s="169" t="e">
        <f t="shared" si="16"/>
        <v>#DIV/0!</v>
      </c>
      <c r="AI15" s="169" t="e">
        <f t="shared" si="16"/>
        <v>#DIV/0!</v>
      </c>
      <c r="AK15" s="99" t="s">
        <v>2</v>
      </c>
      <c r="AL15" s="169" t="e">
        <f>+AL14/AL13</f>
        <v>#DIV/0!</v>
      </c>
      <c r="AM15" s="169" t="e">
        <f aca="true" t="shared" si="17" ref="AM15:AR15">+AM14/AM13</f>
        <v>#DIV/0!</v>
      </c>
      <c r="AN15" s="169" t="e">
        <f t="shared" si="17"/>
        <v>#DIV/0!</v>
      </c>
      <c r="AO15" s="169" t="e">
        <f t="shared" si="17"/>
        <v>#DIV/0!</v>
      </c>
      <c r="AP15" s="169" t="e">
        <f t="shared" si="17"/>
        <v>#DIV/0!</v>
      </c>
      <c r="AQ15" s="169" t="e">
        <f t="shared" si="17"/>
        <v>#DIV/0!</v>
      </c>
      <c r="AR15" s="169" t="e">
        <f t="shared" si="17"/>
        <v>#DIV/0!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98" customFormat="1" ht="15">
      <c r="A16" s="99" t="s">
        <v>3</v>
      </c>
      <c r="B16" s="99">
        <f aca="true" t="shared" si="19" ref="B16:C18">K16+T16+AL16+AU16</f>
        <v>0</v>
      </c>
      <c r="C16" s="99">
        <f t="shared" si="19"/>
        <v>0</v>
      </c>
      <c r="D16" s="99">
        <f>M16+V16+AN16</f>
        <v>0</v>
      </c>
      <c r="E16" s="99">
        <f aca="true" t="shared" si="20" ref="E16:H18">N16+W16+AO16+AX16</f>
        <v>0</v>
      </c>
      <c r="F16" s="99">
        <f t="shared" si="20"/>
        <v>0</v>
      </c>
      <c r="G16" s="99">
        <f t="shared" si="20"/>
        <v>0</v>
      </c>
      <c r="H16" s="99">
        <f t="shared" si="20"/>
        <v>0</v>
      </c>
      <c r="I16" s="79"/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S16" s="79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98" customFormat="1" ht="15">
      <c r="A17" s="99" t="s">
        <v>4</v>
      </c>
      <c r="B17" s="99">
        <f t="shared" si="19"/>
        <v>0</v>
      </c>
      <c r="C17" s="99">
        <f t="shared" si="19"/>
        <v>0</v>
      </c>
      <c r="D17" s="99">
        <f>M17+V17+AN17</f>
        <v>0</v>
      </c>
      <c r="E17" s="99">
        <f t="shared" si="20"/>
        <v>0</v>
      </c>
      <c r="F17" s="99">
        <f t="shared" si="20"/>
        <v>0</v>
      </c>
      <c r="G17" s="99">
        <f t="shared" si="20"/>
        <v>0</v>
      </c>
      <c r="H17" s="99">
        <f t="shared" si="20"/>
        <v>0</v>
      </c>
      <c r="I17" s="79"/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S17" s="79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98" customFormat="1" ht="15">
      <c r="A18" s="99" t="s">
        <v>5</v>
      </c>
      <c r="B18" s="99">
        <f t="shared" si="19"/>
        <v>0</v>
      </c>
      <c r="C18" s="99">
        <f t="shared" si="19"/>
        <v>0</v>
      </c>
      <c r="D18" s="99">
        <f>M18+V18+AN18</f>
        <v>0</v>
      </c>
      <c r="E18" s="99">
        <f t="shared" si="20"/>
        <v>0</v>
      </c>
      <c r="F18" s="99">
        <f t="shared" si="20"/>
        <v>0</v>
      </c>
      <c r="G18" s="99">
        <f t="shared" si="20"/>
        <v>0</v>
      </c>
      <c r="H18" s="99">
        <f t="shared" si="20"/>
        <v>0</v>
      </c>
      <c r="I18" s="79"/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S18" s="79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29" customFormat="1" ht="15">
      <c r="A19" s="199" t="s">
        <v>6</v>
      </c>
      <c r="B19" s="200"/>
      <c r="C19" s="200"/>
      <c r="D19" s="200"/>
      <c r="E19" s="200"/>
      <c r="F19" s="200"/>
      <c r="G19" s="200"/>
      <c r="H19" s="201"/>
      <c r="I19" s="112"/>
      <c r="J19" s="246" t="s">
        <v>6</v>
      </c>
      <c r="K19" s="247"/>
      <c r="L19" s="247"/>
      <c r="M19" s="247"/>
      <c r="N19" s="247"/>
      <c r="O19" s="247"/>
      <c r="P19" s="247"/>
      <c r="Q19" s="248"/>
      <c r="R19" s="112"/>
      <c r="S19" s="246" t="s">
        <v>6</v>
      </c>
      <c r="T19" s="247"/>
      <c r="U19" s="247"/>
      <c r="V19" s="247"/>
      <c r="W19" s="247"/>
      <c r="X19" s="247"/>
      <c r="Y19" s="247"/>
      <c r="Z19" s="248"/>
      <c r="AA19" s="112"/>
      <c r="AB19" s="246" t="s">
        <v>6</v>
      </c>
      <c r="AC19" s="247"/>
      <c r="AD19" s="247"/>
      <c r="AE19" s="247"/>
      <c r="AF19" s="247"/>
      <c r="AG19" s="247"/>
      <c r="AH19" s="247"/>
      <c r="AI19" s="248"/>
      <c r="AJ19" s="112"/>
      <c r="AK19" s="246" t="s">
        <v>6</v>
      </c>
      <c r="AL19" s="247"/>
      <c r="AM19" s="247"/>
      <c r="AN19" s="247"/>
      <c r="AO19" s="247"/>
      <c r="AP19" s="247"/>
      <c r="AQ19" s="247"/>
      <c r="AR19" s="248"/>
      <c r="AS19" s="11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29" customFormat="1" ht="15">
      <c r="A20" s="111" t="s">
        <v>29</v>
      </c>
      <c r="B20" s="130">
        <f aca="true" t="shared" si="21" ref="B20:H21">K20+T20+AL20</f>
        <v>1736.7</v>
      </c>
      <c r="C20" s="130">
        <f t="shared" si="21"/>
        <v>55165</v>
      </c>
      <c r="D20" s="130">
        <f t="shared" si="21"/>
        <v>56599</v>
      </c>
      <c r="E20" s="130">
        <f t="shared" si="21"/>
        <v>2109</v>
      </c>
      <c r="F20" s="130">
        <f t="shared" si="21"/>
        <v>6129</v>
      </c>
      <c r="G20" s="130">
        <f t="shared" si="21"/>
        <v>3863</v>
      </c>
      <c r="H20" s="130">
        <f t="shared" si="21"/>
        <v>44498</v>
      </c>
      <c r="I20" s="112"/>
      <c r="J20" s="80" t="s">
        <v>29</v>
      </c>
      <c r="K20" s="99">
        <f aca="true" t="shared" si="22" ref="K20:Q21">K23+K26+K29+K32+K35+K38</f>
        <v>811</v>
      </c>
      <c r="L20" s="100">
        <f t="shared" si="22"/>
        <v>6875</v>
      </c>
      <c r="M20" s="99">
        <f t="shared" si="22"/>
        <v>14848</v>
      </c>
      <c r="N20" s="99">
        <f t="shared" si="22"/>
        <v>123</v>
      </c>
      <c r="O20" s="99">
        <f t="shared" si="22"/>
        <v>1460</v>
      </c>
      <c r="P20" s="99">
        <f t="shared" si="22"/>
        <v>1577</v>
      </c>
      <c r="Q20" s="99">
        <f t="shared" si="22"/>
        <v>11688</v>
      </c>
      <c r="R20" s="112"/>
      <c r="S20" s="80" t="s">
        <v>29</v>
      </c>
      <c r="T20" s="99">
        <f aca="true" t="shared" si="23" ref="T20:Z21">T23+T26+T29+T32+T35+T38</f>
        <v>923.7</v>
      </c>
      <c r="U20" s="100">
        <f t="shared" si="23"/>
        <v>48260</v>
      </c>
      <c r="V20" s="99">
        <f t="shared" si="23"/>
        <v>41728</v>
      </c>
      <c r="W20" s="99">
        <f t="shared" si="23"/>
        <v>1986</v>
      </c>
      <c r="X20" s="99">
        <f t="shared" si="23"/>
        <v>4669</v>
      </c>
      <c r="Y20" s="99">
        <f t="shared" si="23"/>
        <v>2286</v>
      </c>
      <c r="Z20" s="99">
        <f t="shared" si="23"/>
        <v>32787</v>
      </c>
      <c r="AA20" s="112"/>
      <c r="AB20" s="80" t="s">
        <v>29</v>
      </c>
      <c r="AC20" s="99">
        <f aca="true" t="shared" si="24" ref="AC20:AI21">AC23+AC26+AC29+AC32+AC35+AC38</f>
        <v>45</v>
      </c>
      <c r="AD20" s="100">
        <f t="shared" si="24"/>
        <v>2960</v>
      </c>
      <c r="AE20" s="99">
        <f t="shared" si="24"/>
        <v>2516</v>
      </c>
      <c r="AF20" s="99">
        <f t="shared" si="24"/>
        <v>235</v>
      </c>
      <c r="AG20" s="99">
        <f t="shared" si="24"/>
        <v>606</v>
      </c>
      <c r="AH20" s="99">
        <f t="shared" si="24"/>
        <v>60</v>
      </c>
      <c r="AI20" s="99">
        <f t="shared" si="24"/>
        <v>1615</v>
      </c>
      <c r="AJ20" s="112"/>
      <c r="AK20" s="80" t="s">
        <v>29</v>
      </c>
      <c r="AL20" s="99">
        <f aca="true" t="shared" si="25" ref="AL20:AR21">AL23+AL26+AL29+AL32+AL35+AL38</f>
        <v>2</v>
      </c>
      <c r="AM20" s="100">
        <f t="shared" si="25"/>
        <v>30</v>
      </c>
      <c r="AN20" s="99">
        <f t="shared" si="25"/>
        <v>23</v>
      </c>
      <c r="AO20" s="99">
        <f t="shared" si="25"/>
        <v>0</v>
      </c>
      <c r="AP20" s="99">
        <f t="shared" si="25"/>
        <v>0</v>
      </c>
      <c r="AQ20" s="99">
        <f t="shared" si="25"/>
        <v>0</v>
      </c>
      <c r="AR20" s="99">
        <f t="shared" si="25"/>
        <v>23</v>
      </c>
      <c r="AS20" s="112"/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29" customFormat="1" ht="15">
      <c r="A21" s="113" t="s">
        <v>30</v>
      </c>
      <c r="B21" s="130">
        <f t="shared" si="21"/>
        <v>0</v>
      </c>
      <c r="C21" s="130">
        <f t="shared" si="21"/>
        <v>0</v>
      </c>
      <c r="D21" s="130">
        <f t="shared" si="21"/>
        <v>0</v>
      </c>
      <c r="E21" s="130">
        <f t="shared" si="21"/>
        <v>0</v>
      </c>
      <c r="F21" s="130">
        <f t="shared" si="21"/>
        <v>0</v>
      </c>
      <c r="G21" s="130">
        <f t="shared" si="21"/>
        <v>0</v>
      </c>
      <c r="H21" s="130">
        <f t="shared" si="21"/>
        <v>0</v>
      </c>
      <c r="I21" s="112"/>
      <c r="J21" s="81" t="s">
        <v>30</v>
      </c>
      <c r="K21" s="99">
        <f>K24+K27+K30+K33+K36+K39</f>
        <v>0</v>
      </c>
      <c r="L21" s="99">
        <f t="shared" si="22"/>
        <v>0</v>
      </c>
      <c r="M21" s="99">
        <f t="shared" si="22"/>
        <v>0</v>
      </c>
      <c r="N21" s="99">
        <f t="shared" si="22"/>
        <v>0</v>
      </c>
      <c r="O21" s="99">
        <f t="shared" si="22"/>
        <v>0</v>
      </c>
      <c r="P21" s="99">
        <f t="shared" si="22"/>
        <v>0</v>
      </c>
      <c r="Q21" s="99">
        <f t="shared" si="22"/>
        <v>0</v>
      </c>
      <c r="R21" s="112"/>
      <c r="S21" s="81" t="s">
        <v>30</v>
      </c>
      <c r="T21" s="99">
        <f>T24+T27+T30+T33+T36+T39</f>
        <v>0</v>
      </c>
      <c r="U21" s="99">
        <f t="shared" si="23"/>
        <v>0</v>
      </c>
      <c r="V21" s="99">
        <f t="shared" si="23"/>
        <v>0</v>
      </c>
      <c r="W21" s="99">
        <f t="shared" si="23"/>
        <v>0</v>
      </c>
      <c r="X21" s="99">
        <f t="shared" si="23"/>
        <v>0</v>
      </c>
      <c r="Y21" s="99">
        <f t="shared" si="23"/>
        <v>0</v>
      </c>
      <c r="Z21" s="99">
        <f t="shared" si="23"/>
        <v>0</v>
      </c>
      <c r="AA21" s="112"/>
      <c r="AB21" s="81" t="s">
        <v>30</v>
      </c>
      <c r="AC21" s="99">
        <f>AC24+AC27+AC30+AC33+AC36+AC39</f>
        <v>0</v>
      </c>
      <c r="AD21" s="99">
        <f t="shared" si="24"/>
        <v>0</v>
      </c>
      <c r="AE21" s="99">
        <f t="shared" si="24"/>
        <v>0</v>
      </c>
      <c r="AF21" s="99">
        <f t="shared" si="24"/>
        <v>0</v>
      </c>
      <c r="AG21" s="99">
        <f t="shared" si="24"/>
        <v>0</v>
      </c>
      <c r="AH21" s="99">
        <f t="shared" si="24"/>
        <v>0</v>
      </c>
      <c r="AI21" s="99">
        <f t="shared" si="24"/>
        <v>0</v>
      </c>
      <c r="AJ21" s="112"/>
      <c r="AK21" s="81" t="s">
        <v>30</v>
      </c>
      <c r="AL21" s="99">
        <f>AL24+AL27+AL30+AL33+AL36+AL39</f>
        <v>0</v>
      </c>
      <c r="AM21" s="99">
        <f t="shared" si="25"/>
        <v>0</v>
      </c>
      <c r="AN21" s="99">
        <f t="shared" si="25"/>
        <v>0</v>
      </c>
      <c r="AO21" s="99">
        <f t="shared" si="25"/>
        <v>0</v>
      </c>
      <c r="AP21" s="99">
        <f t="shared" si="25"/>
        <v>0</v>
      </c>
      <c r="AQ21" s="99">
        <f t="shared" si="25"/>
        <v>0</v>
      </c>
      <c r="AR21" s="99">
        <f t="shared" si="25"/>
        <v>0</v>
      </c>
      <c r="AS21" s="112"/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31</v>
      </c>
      <c r="K22" s="100">
        <f aca="true" t="shared" si="28" ref="K22:Q22">+K21/K20*100</f>
        <v>0</v>
      </c>
      <c r="L22" s="100">
        <f t="shared" si="28"/>
        <v>0</v>
      </c>
      <c r="M22" s="100">
        <f t="shared" si="28"/>
        <v>0</v>
      </c>
      <c r="N22" s="100">
        <f t="shared" si="28"/>
        <v>0</v>
      </c>
      <c r="O22" s="100">
        <f t="shared" si="28"/>
        <v>0</v>
      </c>
      <c r="P22" s="100">
        <f t="shared" si="28"/>
        <v>0</v>
      </c>
      <c r="Q22" s="100">
        <f t="shared" si="28"/>
        <v>0</v>
      </c>
      <c r="S22" s="80" t="s">
        <v>31</v>
      </c>
      <c r="T22" s="100">
        <f aca="true" t="shared" si="29" ref="T22:Z22">+T21/T20*100</f>
        <v>0</v>
      </c>
      <c r="U22" s="100">
        <f t="shared" si="29"/>
        <v>0</v>
      </c>
      <c r="V22" s="100">
        <f t="shared" si="29"/>
        <v>0</v>
      </c>
      <c r="W22" s="100">
        <f t="shared" si="29"/>
        <v>0</v>
      </c>
      <c r="X22" s="100">
        <f t="shared" si="29"/>
        <v>0</v>
      </c>
      <c r="Y22" s="100">
        <f t="shared" si="29"/>
        <v>0</v>
      </c>
      <c r="Z22" s="100">
        <f t="shared" si="29"/>
        <v>0</v>
      </c>
      <c r="AB22" s="80" t="s">
        <v>31</v>
      </c>
      <c r="AC22" s="100">
        <f aca="true" t="shared" si="30" ref="AC22:AI22">+AC21/AC20*100</f>
        <v>0</v>
      </c>
      <c r="AD22" s="100">
        <f t="shared" si="30"/>
        <v>0</v>
      </c>
      <c r="AE22" s="100">
        <f t="shared" si="30"/>
        <v>0</v>
      </c>
      <c r="AF22" s="100">
        <f t="shared" si="30"/>
        <v>0</v>
      </c>
      <c r="AG22" s="100">
        <f t="shared" si="30"/>
        <v>0</v>
      </c>
      <c r="AH22" s="100">
        <f t="shared" si="30"/>
        <v>0</v>
      </c>
      <c r="AI22" s="100">
        <f t="shared" si="30"/>
        <v>0</v>
      </c>
      <c r="AK22" s="80" t="s">
        <v>31</v>
      </c>
      <c r="AL22" s="100">
        <f aca="true" t="shared" si="31" ref="AL22:AR22">+AL21/AL20*100</f>
        <v>0</v>
      </c>
      <c r="AM22" s="100">
        <f t="shared" si="31"/>
        <v>0</v>
      </c>
      <c r="AN22" s="100">
        <f t="shared" si="31"/>
        <v>0</v>
      </c>
      <c r="AO22" s="100" t="e">
        <f t="shared" si="31"/>
        <v>#DIV/0!</v>
      </c>
      <c r="AP22" s="100" t="e">
        <f t="shared" si="31"/>
        <v>#DIV/0!</v>
      </c>
      <c r="AQ22" s="100" t="e">
        <f t="shared" si="31"/>
        <v>#DIV/0!</v>
      </c>
      <c r="AR22" s="100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98" customFormat="1" ht="15">
      <c r="A23" s="99" t="s">
        <v>23</v>
      </c>
      <c r="B23" s="99">
        <f>K23+T23+AL23+AU23</f>
        <v>70.9</v>
      </c>
      <c r="C23" s="99">
        <f>L23+U23+AM23+AV23</f>
        <v>2310</v>
      </c>
      <c r="D23" s="99">
        <f>M23+V23+AN23</f>
        <v>1926</v>
      </c>
      <c r="E23" s="99">
        <f aca="true" t="shared" si="33" ref="E23:H24">N23+W23+AO23+AX23</f>
        <v>272</v>
      </c>
      <c r="F23" s="99">
        <f t="shared" si="33"/>
        <v>407</v>
      </c>
      <c r="G23" s="99">
        <f t="shared" si="33"/>
        <v>71</v>
      </c>
      <c r="H23" s="99">
        <f t="shared" si="33"/>
        <v>1176</v>
      </c>
      <c r="I23" s="79"/>
      <c r="J23" s="99" t="s">
        <v>23</v>
      </c>
      <c r="K23" s="99">
        <v>45.6</v>
      </c>
      <c r="L23" s="99">
        <v>610</v>
      </c>
      <c r="M23" s="100">
        <f>SUM(N23:Q23)</f>
        <v>516</v>
      </c>
      <c r="N23" s="99">
        <v>6</v>
      </c>
      <c r="O23" s="99">
        <v>67</v>
      </c>
      <c r="P23" s="99">
        <v>54</v>
      </c>
      <c r="Q23" s="99">
        <v>389</v>
      </c>
      <c r="S23" s="99" t="s">
        <v>23</v>
      </c>
      <c r="T23" s="99">
        <v>25.3</v>
      </c>
      <c r="U23" s="99">
        <v>1700</v>
      </c>
      <c r="V23" s="100">
        <f>SUM(W23:Z23)</f>
        <v>1410</v>
      </c>
      <c r="W23" s="99">
        <v>266</v>
      </c>
      <c r="X23" s="99">
        <v>340</v>
      </c>
      <c r="Y23" s="99">
        <v>17</v>
      </c>
      <c r="Z23" s="99">
        <v>787</v>
      </c>
      <c r="AB23" s="99" t="s">
        <v>23</v>
      </c>
      <c r="AC23" s="99"/>
      <c r="AD23" s="99"/>
      <c r="AE23" s="100">
        <f>SUM(AF23:AI23)</f>
        <v>0</v>
      </c>
      <c r="AF23" s="99"/>
      <c r="AG23" s="99"/>
      <c r="AH23" s="99"/>
      <c r="AI23" s="99"/>
      <c r="AK23" s="99" t="s">
        <v>23</v>
      </c>
      <c r="AL23" s="99">
        <v>0</v>
      </c>
      <c r="AM23" s="99">
        <v>0</v>
      </c>
      <c r="AN23" s="100">
        <f>SUM(AO23:AR23)</f>
        <v>0</v>
      </c>
      <c r="AO23" s="99">
        <v>0</v>
      </c>
      <c r="AP23" s="99">
        <v>0</v>
      </c>
      <c r="AQ23" s="99">
        <v>0</v>
      </c>
      <c r="AR23" s="99">
        <v>0</v>
      </c>
      <c r="AS23" s="79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98" customFormat="1" ht="15">
      <c r="A24" s="99" t="s">
        <v>32</v>
      </c>
      <c r="B24" s="99">
        <f>K24+T24+AL24+AU24</f>
        <v>0</v>
      </c>
      <c r="C24" s="99">
        <f>L24+U24+AM24+AV24</f>
        <v>0</v>
      </c>
      <c r="D24" s="99">
        <f>M24+V24+AN24</f>
        <v>0</v>
      </c>
      <c r="E24" s="99">
        <f t="shared" si="33"/>
        <v>0</v>
      </c>
      <c r="F24" s="99">
        <f t="shared" si="33"/>
        <v>0</v>
      </c>
      <c r="G24" s="99">
        <f t="shared" si="33"/>
        <v>0</v>
      </c>
      <c r="H24" s="99">
        <f t="shared" si="33"/>
        <v>0</v>
      </c>
      <c r="I24" s="79"/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S24" s="79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J25" s="99" t="s">
        <v>2</v>
      </c>
      <c r="K25" s="169">
        <f>+K24/K23</f>
        <v>0</v>
      </c>
      <c r="L25" s="169">
        <f aca="true" t="shared" si="35" ref="L25:Q25">+L24/L23</f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>
        <f t="shared" si="35"/>
        <v>0</v>
      </c>
      <c r="Q25" s="169">
        <f t="shared" si="35"/>
        <v>0</v>
      </c>
      <c r="S25" s="99" t="s">
        <v>2</v>
      </c>
      <c r="T25" s="169">
        <f>+T24/T23</f>
        <v>0</v>
      </c>
      <c r="U25" s="169">
        <f aca="true" t="shared" si="36" ref="U25:Z25">+U24/U23</f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B25" s="99" t="s">
        <v>2</v>
      </c>
      <c r="AC25" s="169" t="e">
        <f>+AC24/AC23</f>
        <v>#DIV/0!</v>
      </c>
      <c r="AD25" s="169" t="e">
        <f aca="true" t="shared" si="37" ref="AD25:AI25">+AD24/AD23</f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K25" s="99" t="s">
        <v>2</v>
      </c>
      <c r="AL25" s="169" t="e">
        <f>+AL24/AL23</f>
        <v>#DIV/0!</v>
      </c>
      <c r="AM25" s="169" t="e">
        <f aca="true" t="shared" si="38" ref="AM25:AR25">+AM24/AM23</f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98" customFormat="1" ht="15">
      <c r="A26" s="99" t="s">
        <v>24</v>
      </c>
      <c r="B26" s="99">
        <f>K26+T26+AL26+AU26</f>
        <v>182.10000000000002</v>
      </c>
      <c r="C26" s="99">
        <f>L26+U26+AM26+AV26</f>
        <v>4750</v>
      </c>
      <c r="D26" s="99">
        <f>M26+V26+AN26</f>
        <v>4089</v>
      </c>
      <c r="E26" s="99">
        <f aca="true" t="shared" si="40" ref="E26:H27">N26+W26+AO26+AX26</f>
        <v>424</v>
      </c>
      <c r="F26" s="99">
        <f t="shared" si="40"/>
        <v>1118</v>
      </c>
      <c r="G26" s="99">
        <f t="shared" si="40"/>
        <v>443</v>
      </c>
      <c r="H26" s="99">
        <f t="shared" si="40"/>
        <v>2104</v>
      </c>
      <c r="I26" s="79"/>
      <c r="J26" s="99" t="s">
        <v>24</v>
      </c>
      <c r="K26" s="99">
        <v>135.3</v>
      </c>
      <c r="L26" s="100">
        <v>2240</v>
      </c>
      <c r="M26" s="100">
        <f>SUM(N26:Q26)</f>
        <v>2003</v>
      </c>
      <c r="N26" s="100">
        <v>6</v>
      </c>
      <c r="O26" s="100">
        <v>726</v>
      </c>
      <c r="P26" s="100">
        <v>402</v>
      </c>
      <c r="Q26" s="100">
        <v>869</v>
      </c>
      <c r="S26" s="99" t="s">
        <v>24</v>
      </c>
      <c r="T26" s="99">
        <v>46.8</v>
      </c>
      <c r="U26" s="100">
        <v>2510</v>
      </c>
      <c r="V26" s="100">
        <f>SUM(W26:Z26)</f>
        <v>2086</v>
      </c>
      <c r="W26" s="100">
        <v>418</v>
      </c>
      <c r="X26" s="100">
        <v>392</v>
      </c>
      <c r="Y26" s="100">
        <v>41</v>
      </c>
      <c r="Z26" s="100">
        <v>1235</v>
      </c>
      <c r="AB26" s="99" t="s">
        <v>24</v>
      </c>
      <c r="AC26" s="99"/>
      <c r="AD26" s="100"/>
      <c r="AE26" s="100">
        <f>SUM(AF26:AI26)</f>
        <v>0</v>
      </c>
      <c r="AF26" s="100"/>
      <c r="AG26" s="100"/>
      <c r="AH26" s="100"/>
      <c r="AI26" s="100"/>
      <c r="AK26" s="99" t="s">
        <v>24</v>
      </c>
      <c r="AL26" s="99">
        <v>0</v>
      </c>
      <c r="AM26" s="100">
        <v>0</v>
      </c>
      <c r="AN26" s="100">
        <f>SUM(AO26:AR26)</f>
        <v>0</v>
      </c>
      <c r="AO26" s="100">
        <v>0</v>
      </c>
      <c r="AP26" s="100">
        <v>0</v>
      </c>
      <c r="AQ26" s="100">
        <v>0</v>
      </c>
      <c r="AR26" s="100">
        <v>0</v>
      </c>
      <c r="AS26" s="79"/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98" customFormat="1" ht="15">
      <c r="A27" s="99" t="s">
        <v>33</v>
      </c>
      <c r="B27" s="99">
        <f>K27+T27+AL27+AU27</f>
        <v>0</v>
      </c>
      <c r="C27" s="99">
        <f>L27+U27+AM27+AV27</f>
        <v>0</v>
      </c>
      <c r="D27" s="99">
        <f>M27+V27+AN27</f>
        <v>0</v>
      </c>
      <c r="E27" s="99">
        <f t="shared" si="40"/>
        <v>0</v>
      </c>
      <c r="F27" s="99">
        <f t="shared" si="40"/>
        <v>0</v>
      </c>
      <c r="G27" s="99">
        <f t="shared" si="40"/>
        <v>0</v>
      </c>
      <c r="H27" s="99">
        <f t="shared" si="40"/>
        <v>0</v>
      </c>
      <c r="I27" s="79"/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S27" s="79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99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99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99" t="s">
        <v>2</v>
      </c>
      <c r="AC28" s="169" t="e">
        <f>+AC27/AC26</f>
        <v>#DIV/0!</v>
      </c>
      <c r="AD28" s="169" t="e">
        <f aca="true" t="shared" si="44" ref="AD28:AI28">+AD27/AD26</f>
        <v>#DIV/0!</v>
      </c>
      <c r="AE28" s="169" t="e">
        <f t="shared" si="44"/>
        <v>#DIV/0!</v>
      </c>
      <c r="AF28" s="169" t="e">
        <f t="shared" si="44"/>
        <v>#DIV/0!</v>
      </c>
      <c r="AG28" s="169" t="e">
        <f t="shared" si="44"/>
        <v>#DIV/0!</v>
      </c>
      <c r="AH28" s="169" t="e">
        <f t="shared" si="44"/>
        <v>#DIV/0!</v>
      </c>
      <c r="AI28" s="169" t="e">
        <f t="shared" si="44"/>
        <v>#DIV/0!</v>
      </c>
      <c r="AK28" s="99" t="s">
        <v>2</v>
      </c>
      <c r="AL28" s="169" t="e">
        <f>+AL27/AL26</f>
        <v>#DIV/0!</v>
      </c>
      <c r="AM28" s="169" t="e">
        <f aca="true" t="shared" si="45" ref="AM28:AR28">+AM27/AM26</f>
        <v>#DIV/0!</v>
      </c>
      <c r="AN28" s="169" t="e">
        <f t="shared" si="45"/>
        <v>#DIV/0!</v>
      </c>
      <c r="AO28" s="169" t="e">
        <f t="shared" si="45"/>
        <v>#DIV/0!</v>
      </c>
      <c r="AP28" s="169" t="e">
        <f t="shared" si="45"/>
        <v>#DIV/0!</v>
      </c>
      <c r="AQ28" s="169" t="e">
        <f t="shared" si="45"/>
        <v>#DIV/0!</v>
      </c>
      <c r="AR28" s="169" t="e">
        <f t="shared" si="45"/>
        <v>#DIV/0!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98" customFormat="1" ht="15">
      <c r="A29" s="99" t="s">
        <v>25</v>
      </c>
      <c r="B29" s="99">
        <f>K29+T29+AL29+AU29</f>
        <v>794.2</v>
      </c>
      <c r="C29" s="99">
        <f>L29+U29+AM29+AV29</f>
        <v>24900</v>
      </c>
      <c r="D29" s="99">
        <f>M29+V29+AN29</f>
        <v>21097</v>
      </c>
      <c r="E29" s="99">
        <f aca="true" t="shared" si="47" ref="E29:H30">N29+W29+AO29+AX29</f>
        <v>378</v>
      </c>
      <c r="F29" s="99">
        <f t="shared" si="47"/>
        <v>781</v>
      </c>
      <c r="G29" s="99">
        <f t="shared" si="47"/>
        <v>412</v>
      </c>
      <c r="H29" s="99">
        <f t="shared" si="47"/>
        <v>19526</v>
      </c>
      <c r="I29" s="79"/>
      <c r="J29" s="99" t="s">
        <v>25</v>
      </c>
      <c r="K29" s="99">
        <v>108.2</v>
      </c>
      <c r="L29" s="100">
        <v>2700</v>
      </c>
      <c r="M29" s="100">
        <f>SUM(N29:Q29)</f>
        <v>2157</v>
      </c>
      <c r="N29" s="100">
        <v>0</v>
      </c>
      <c r="O29" s="100">
        <v>140</v>
      </c>
      <c r="P29" s="100">
        <v>345</v>
      </c>
      <c r="Q29" s="100">
        <v>1672</v>
      </c>
      <c r="S29" s="99" t="s">
        <v>25</v>
      </c>
      <c r="T29" s="99">
        <v>686</v>
      </c>
      <c r="U29" s="100">
        <v>22200</v>
      </c>
      <c r="V29" s="100">
        <f>SUM(W29:Z29)</f>
        <v>18940</v>
      </c>
      <c r="W29" s="100">
        <v>378</v>
      </c>
      <c r="X29" s="100">
        <v>641</v>
      </c>
      <c r="Y29" s="100">
        <v>67</v>
      </c>
      <c r="Z29" s="100">
        <v>17854</v>
      </c>
      <c r="AB29" s="99" t="s">
        <v>25</v>
      </c>
      <c r="AC29" s="99">
        <v>5</v>
      </c>
      <c r="AD29" s="100">
        <v>520</v>
      </c>
      <c r="AE29" s="100">
        <f>SUM(AF29:AI29)</f>
        <v>469</v>
      </c>
      <c r="AF29" s="100">
        <v>25</v>
      </c>
      <c r="AG29" s="100">
        <v>123</v>
      </c>
      <c r="AH29" s="100">
        <v>5</v>
      </c>
      <c r="AI29" s="100">
        <v>316</v>
      </c>
      <c r="AK29" s="99" t="s">
        <v>25</v>
      </c>
      <c r="AL29" s="99">
        <v>0</v>
      </c>
      <c r="AM29" s="100">
        <v>0</v>
      </c>
      <c r="AN29" s="100">
        <f>SUM(AO29:AR29)</f>
        <v>0</v>
      </c>
      <c r="AO29" s="100">
        <v>0</v>
      </c>
      <c r="AP29" s="100">
        <v>0</v>
      </c>
      <c r="AQ29" s="100">
        <v>0</v>
      </c>
      <c r="AR29" s="100">
        <v>0</v>
      </c>
      <c r="AS29" s="79"/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98" customFormat="1" ht="15">
      <c r="A30" s="99" t="s">
        <v>34</v>
      </c>
      <c r="B30" s="99">
        <f>K30+T30+AL30+AU30</f>
        <v>0</v>
      </c>
      <c r="C30" s="99">
        <f>L30+U30+AM30+AV30</f>
        <v>0</v>
      </c>
      <c r="D30" s="99">
        <f>M30+V30+AN30</f>
        <v>0</v>
      </c>
      <c r="E30" s="99">
        <f t="shared" si="47"/>
        <v>0</v>
      </c>
      <c r="F30" s="99">
        <f t="shared" si="47"/>
        <v>0</v>
      </c>
      <c r="G30" s="99">
        <f t="shared" si="47"/>
        <v>0</v>
      </c>
      <c r="H30" s="99">
        <f t="shared" si="47"/>
        <v>0</v>
      </c>
      <c r="I30" s="79"/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S30" s="79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99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 t="e">
        <f t="shared" si="49"/>
        <v>#DIV/0!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99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99" t="s">
        <v>2</v>
      </c>
      <c r="AC31" s="169">
        <f>+AC30/AC29</f>
        <v>0</v>
      </c>
      <c r="AD31" s="169">
        <f aca="true" t="shared" si="51" ref="AD31:AI31">+AD30/AD29</f>
        <v>0</v>
      </c>
      <c r="AE31" s="169">
        <f t="shared" si="51"/>
        <v>0</v>
      </c>
      <c r="AF31" s="169">
        <f t="shared" si="51"/>
        <v>0</v>
      </c>
      <c r="AG31" s="169">
        <f t="shared" si="51"/>
        <v>0</v>
      </c>
      <c r="AH31" s="169">
        <f t="shared" si="51"/>
        <v>0</v>
      </c>
      <c r="AI31" s="169">
        <f t="shared" si="51"/>
        <v>0</v>
      </c>
      <c r="AK31" s="99" t="s">
        <v>2</v>
      </c>
      <c r="AL31" s="169" t="e">
        <f>+AL30/AL29</f>
        <v>#DIV/0!</v>
      </c>
      <c r="AM31" s="169" t="e">
        <f aca="true" t="shared" si="52" ref="AM31:AR31">+AM30/AM29</f>
        <v>#DIV/0!</v>
      </c>
      <c r="AN31" s="169" t="e">
        <f t="shared" si="52"/>
        <v>#DIV/0!</v>
      </c>
      <c r="AO31" s="169" t="e">
        <f t="shared" si="52"/>
        <v>#DIV/0!</v>
      </c>
      <c r="AP31" s="169" t="e">
        <f t="shared" si="52"/>
        <v>#DIV/0!</v>
      </c>
      <c r="AQ31" s="169" t="e">
        <f t="shared" si="52"/>
        <v>#DIV/0!</v>
      </c>
      <c r="AR31" s="169" t="e">
        <f t="shared" si="52"/>
        <v>#DIV/0!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98" customFormat="1" ht="15">
      <c r="A32" s="99" t="s">
        <v>26</v>
      </c>
      <c r="B32" s="99">
        <f>K32+T32+AL32+AU32</f>
        <v>4.2</v>
      </c>
      <c r="C32" s="99">
        <f>L32+U32+AM32+AV32</f>
        <v>410</v>
      </c>
      <c r="D32" s="99">
        <f>M32+V32+AN32</f>
        <v>351</v>
      </c>
      <c r="E32" s="99">
        <f aca="true" t="shared" si="54" ref="E32:H33">N32+W32+AO32+AX32</f>
        <v>123</v>
      </c>
      <c r="F32" s="99">
        <f t="shared" si="54"/>
        <v>116</v>
      </c>
      <c r="G32" s="99">
        <f t="shared" si="54"/>
        <v>7</v>
      </c>
      <c r="H32" s="99">
        <f t="shared" si="54"/>
        <v>105</v>
      </c>
      <c r="I32" s="79"/>
      <c r="J32" s="99" t="s">
        <v>26</v>
      </c>
      <c r="K32" s="99"/>
      <c r="L32" s="100"/>
      <c r="M32" s="100">
        <f>SUM(N32:Q32)</f>
        <v>0</v>
      </c>
      <c r="N32" s="100"/>
      <c r="O32" s="100"/>
      <c r="P32" s="100"/>
      <c r="Q32" s="100"/>
      <c r="S32" s="99" t="s">
        <v>26</v>
      </c>
      <c r="T32" s="99">
        <v>4.2</v>
      </c>
      <c r="U32" s="100">
        <v>410</v>
      </c>
      <c r="V32" s="100">
        <f>SUM(W32:Z32)</f>
        <v>351</v>
      </c>
      <c r="W32" s="100">
        <v>123</v>
      </c>
      <c r="X32" s="100">
        <v>116</v>
      </c>
      <c r="Y32" s="100">
        <v>7</v>
      </c>
      <c r="Z32" s="100">
        <v>105</v>
      </c>
      <c r="AB32" s="99" t="s">
        <v>26</v>
      </c>
      <c r="AC32" s="99">
        <v>3</v>
      </c>
      <c r="AD32" s="100">
        <v>290</v>
      </c>
      <c r="AE32" s="100">
        <f>SUM(AF32:AI32)</f>
        <v>241</v>
      </c>
      <c r="AF32" s="100">
        <v>83</v>
      </c>
      <c r="AG32" s="100">
        <v>95</v>
      </c>
      <c r="AH32" s="100">
        <v>2</v>
      </c>
      <c r="AI32" s="100">
        <v>61</v>
      </c>
      <c r="AK32" s="99" t="s">
        <v>26</v>
      </c>
      <c r="AL32" s="99">
        <v>0</v>
      </c>
      <c r="AM32" s="100">
        <v>0</v>
      </c>
      <c r="AN32" s="100">
        <f>SUM(AO32:AR32)</f>
        <v>0</v>
      </c>
      <c r="AO32" s="100">
        <v>0</v>
      </c>
      <c r="AP32" s="100"/>
      <c r="AQ32" s="100"/>
      <c r="AR32" s="100">
        <v>0</v>
      </c>
      <c r="AS32" s="79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98" customFormat="1" ht="15">
      <c r="A33" s="99" t="s">
        <v>35</v>
      </c>
      <c r="B33" s="99">
        <f>K33+T33+AL33+AU33</f>
        <v>0</v>
      </c>
      <c r="C33" s="99">
        <f>L33+U33+AM33+AV33</f>
        <v>0</v>
      </c>
      <c r="D33" s="99">
        <f>M33+V33+AN33</f>
        <v>0</v>
      </c>
      <c r="E33" s="99">
        <f t="shared" si="54"/>
        <v>0</v>
      </c>
      <c r="F33" s="99">
        <f t="shared" si="54"/>
        <v>0</v>
      </c>
      <c r="G33" s="99">
        <f t="shared" si="54"/>
        <v>0</v>
      </c>
      <c r="H33" s="99">
        <f t="shared" si="54"/>
        <v>0</v>
      </c>
      <c r="I33" s="79"/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S33" s="79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J34" s="99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99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>
        <f t="shared" si="57"/>
        <v>0</v>
      </c>
      <c r="Z34" s="169">
        <f t="shared" si="57"/>
        <v>0</v>
      </c>
      <c r="AB34" s="99" t="s">
        <v>2</v>
      </c>
      <c r="AC34" s="169">
        <f>+AC33/AC32</f>
        <v>0</v>
      </c>
      <c r="AD34" s="169">
        <f aca="true" t="shared" si="58" ref="AD34:AI34">+AD33/AD32</f>
        <v>0</v>
      </c>
      <c r="AE34" s="169">
        <f t="shared" si="58"/>
        <v>0</v>
      </c>
      <c r="AF34" s="169">
        <f t="shared" si="58"/>
        <v>0</v>
      </c>
      <c r="AG34" s="169">
        <f t="shared" si="58"/>
        <v>0</v>
      </c>
      <c r="AH34" s="169">
        <f t="shared" si="58"/>
        <v>0</v>
      </c>
      <c r="AI34" s="169">
        <f t="shared" si="58"/>
        <v>0</v>
      </c>
      <c r="AK34" s="99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98" customFormat="1" ht="15">
      <c r="A35" s="99" t="s">
        <v>27</v>
      </c>
      <c r="B35" s="99">
        <f>K35+T35+AL35+AU35</f>
        <v>11.5</v>
      </c>
      <c r="C35" s="99">
        <f>L35+U35+AM35+AV35</f>
        <v>11410</v>
      </c>
      <c r="D35" s="99">
        <f>M35+V35+AN35</f>
        <v>10005</v>
      </c>
      <c r="E35" s="99">
        <f aca="true" t="shared" si="61" ref="E35:H36">N35+W35+AO35+AX35</f>
        <v>572</v>
      </c>
      <c r="F35" s="99">
        <f t="shared" si="61"/>
        <v>2377</v>
      </c>
      <c r="G35" s="99">
        <f t="shared" si="61"/>
        <v>1794</v>
      </c>
      <c r="H35" s="99">
        <f t="shared" si="61"/>
        <v>5262</v>
      </c>
      <c r="I35" s="79"/>
      <c r="J35" s="99" t="s">
        <v>27</v>
      </c>
      <c r="K35" s="99"/>
      <c r="L35" s="100"/>
      <c r="M35" s="100">
        <f>SUM(N35:Q35)</f>
        <v>0</v>
      </c>
      <c r="N35" s="100"/>
      <c r="O35" s="100"/>
      <c r="P35" s="100"/>
      <c r="Q35" s="100"/>
      <c r="S35" s="99" t="s">
        <v>27</v>
      </c>
      <c r="T35" s="99">
        <v>11.5</v>
      </c>
      <c r="U35" s="100">
        <v>11410</v>
      </c>
      <c r="V35" s="100">
        <f>SUM(W35:Z35)</f>
        <v>10005</v>
      </c>
      <c r="W35" s="100">
        <v>572</v>
      </c>
      <c r="X35" s="100">
        <v>2377</v>
      </c>
      <c r="Y35" s="100">
        <v>1794</v>
      </c>
      <c r="Z35" s="100">
        <v>5262</v>
      </c>
      <c r="AB35" s="99" t="s">
        <v>27</v>
      </c>
      <c r="AC35" s="99"/>
      <c r="AD35" s="100"/>
      <c r="AE35" s="100">
        <f>SUM(AF35:AI35)</f>
        <v>0</v>
      </c>
      <c r="AF35" s="100"/>
      <c r="AG35" s="100"/>
      <c r="AH35" s="100"/>
      <c r="AI35" s="100"/>
      <c r="AK35" s="99" t="s">
        <v>27</v>
      </c>
      <c r="AL35" s="99">
        <v>0</v>
      </c>
      <c r="AM35" s="100">
        <v>0</v>
      </c>
      <c r="AN35" s="100">
        <f>SUM(AO35:AR35)</f>
        <v>0</v>
      </c>
      <c r="AO35" s="100">
        <v>0</v>
      </c>
      <c r="AP35" s="100">
        <v>0</v>
      </c>
      <c r="AQ35" s="100"/>
      <c r="AR35" s="100">
        <v>0</v>
      </c>
      <c r="AS35" s="79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98" customFormat="1" ht="15">
      <c r="A36" s="99" t="s">
        <v>36</v>
      </c>
      <c r="B36" s="99">
        <f>K36+T36+AL36+AU36</f>
        <v>0</v>
      </c>
      <c r="C36" s="99">
        <f>L36+U36+AM36+AV36</f>
        <v>0</v>
      </c>
      <c r="D36" s="99">
        <f>M36+V36+AN36</f>
        <v>0</v>
      </c>
      <c r="E36" s="99">
        <f t="shared" si="61"/>
        <v>0</v>
      </c>
      <c r="F36" s="99">
        <f t="shared" si="61"/>
        <v>0</v>
      </c>
      <c r="G36" s="99">
        <f t="shared" si="61"/>
        <v>0</v>
      </c>
      <c r="H36" s="99">
        <f t="shared" si="61"/>
        <v>0</v>
      </c>
      <c r="I36" s="79"/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100"/>
      <c r="AS36" s="79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99" t="s">
        <v>2</v>
      </c>
      <c r="K37" s="169" t="e">
        <f>+K36/K35</f>
        <v>#DIV/0!</v>
      </c>
      <c r="L37" s="169" t="e">
        <f aca="true" t="shared" si="63" ref="L37:Q37">+L36/L35</f>
        <v>#DIV/0!</v>
      </c>
      <c r="M37" s="169" t="e">
        <f t="shared" si="63"/>
        <v>#DIV/0!</v>
      </c>
      <c r="N37" s="169" t="e">
        <f t="shared" si="63"/>
        <v>#DIV/0!</v>
      </c>
      <c r="O37" s="169" t="e">
        <f t="shared" si="63"/>
        <v>#DIV/0!</v>
      </c>
      <c r="P37" s="169" t="e">
        <f t="shared" si="63"/>
        <v>#DIV/0!</v>
      </c>
      <c r="Q37" s="169" t="e">
        <f t="shared" si="63"/>
        <v>#DIV/0!</v>
      </c>
      <c r="S37" s="99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99" t="s">
        <v>2</v>
      </c>
      <c r="AC37" s="169" t="e">
        <f>+AC36/AC35</f>
        <v>#DIV/0!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K37" s="99" t="s">
        <v>2</v>
      </c>
      <c r="AL37" s="169" t="e">
        <f aca="true" t="shared" si="66" ref="AL37:AQ37">+AL36/AL35</f>
        <v>#DIV/0!</v>
      </c>
      <c r="AM37" s="169" t="e">
        <f t="shared" si="66"/>
        <v>#DIV/0!</v>
      </c>
      <c r="AN37" s="169" t="e">
        <f t="shared" si="66"/>
        <v>#DIV/0!</v>
      </c>
      <c r="AO37" s="169" t="e">
        <f t="shared" si="66"/>
        <v>#DIV/0!</v>
      </c>
      <c r="AP37" s="169" t="e">
        <f t="shared" si="66"/>
        <v>#DIV/0!</v>
      </c>
      <c r="AQ37" s="169" t="e">
        <f t="shared" si="66"/>
        <v>#DIV/0!</v>
      </c>
      <c r="AR37" s="100" t="e">
        <f>+AR36/AR35*100</f>
        <v>#DIV/0!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98" customFormat="1" ht="15">
      <c r="A38" s="99" t="s">
        <v>28</v>
      </c>
      <c r="B38" s="99">
        <f>K38+T38+AL38+AU38</f>
        <v>673.8</v>
      </c>
      <c r="C38" s="99">
        <f>L38+U38+AM38+AV38</f>
        <v>11385</v>
      </c>
      <c r="D38" s="99">
        <f>M38+V38+AN38</f>
        <v>19131</v>
      </c>
      <c r="E38" s="99">
        <f aca="true" t="shared" si="68" ref="E38:H39">N38+W38+AO38+AX38</f>
        <v>340</v>
      </c>
      <c r="F38" s="99">
        <f t="shared" si="68"/>
        <v>1330</v>
      </c>
      <c r="G38" s="99">
        <f t="shared" si="68"/>
        <v>1136</v>
      </c>
      <c r="H38" s="99">
        <f t="shared" si="68"/>
        <v>16325</v>
      </c>
      <c r="I38" s="79"/>
      <c r="J38" s="99" t="s">
        <v>28</v>
      </c>
      <c r="K38" s="99">
        <v>521.9</v>
      </c>
      <c r="L38" s="100">
        <v>1325</v>
      </c>
      <c r="M38" s="100">
        <f>SUM(N38:Q38)</f>
        <v>10172</v>
      </c>
      <c r="N38" s="100">
        <v>111</v>
      </c>
      <c r="O38" s="100">
        <v>527</v>
      </c>
      <c r="P38" s="100">
        <v>776</v>
      </c>
      <c r="Q38" s="100">
        <v>8758</v>
      </c>
      <c r="S38" s="99" t="s">
        <v>28</v>
      </c>
      <c r="T38" s="99">
        <v>149.9</v>
      </c>
      <c r="U38" s="100">
        <v>10030</v>
      </c>
      <c r="V38" s="100">
        <f>SUM(W38:Z38)</f>
        <v>8936</v>
      </c>
      <c r="W38" s="100">
        <v>229</v>
      </c>
      <c r="X38" s="100">
        <v>803</v>
      </c>
      <c r="Y38" s="100">
        <v>360</v>
      </c>
      <c r="Z38" s="100">
        <v>7544</v>
      </c>
      <c r="AB38" s="99" t="s">
        <v>28</v>
      </c>
      <c r="AC38" s="99">
        <v>37</v>
      </c>
      <c r="AD38" s="100">
        <v>2150</v>
      </c>
      <c r="AE38" s="100">
        <f>SUM(AF38:AI38)</f>
        <v>1806</v>
      </c>
      <c r="AF38" s="100">
        <v>127</v>
      </c>
      <c r="AG38" s="100">
        <v>388</v>
      </c>
      <c r="AH38" s="100">
        <v>53</v>
      </c>
      <c r="AI38" s="100">
        <v>1238</v>
      </c>
      <c r="AK38" s="99" t="s">
        <v>28</v>
      </c>
      <c r="AL38" s="99">
        <v>2</v>
      </c>
      <c r="AM38" s="100">
        <v>30</v>
      </c>
      <c r="AN38" s="100">
        <f>SUM(AO38:AR38)</f>
        <v>23</v>
      </c>
      <c r="AO38" s="100">
        <v>0</v>
      </c>
      <c r="AP38" s="100">
        <v>0</v>
      </c>
      <c r="AQ38" s="100">
        <v>0</v>
      </c>
      <c r="AR38" s="100">
        <v>23</v>
      </c>
      <c r="AS38" s="79"/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98" customFormat="1" ht="15">
      <c r="A39" s="99" t="s">
        <v>37</v>
      </c>
      <c r="B39" s="99">
        <f>K39+T39+AL39+AU39</f>
        <v>0</v>
      </c>
      <c r="C39" s="99">
        <f>L39+U39+AM39+AV39</f>
        <v>0</v>
      </c>
      <c r="D39" s="99">
        <f>M39+V39+AN39</f>
        <v>0</v>
      </c>
      <c r="E39" s="99">
        <f t="shared" si="68"/>
        <v>0</v>
      </c>
      <c r="F39" s="99">
        <f t="shared" si="68"/>
        <v>0</v>
      </c>
      <c r="G39" s="99">
        <f t="shared" si="68"/>
        <v>0</v>
      </c>
      <c r="H39" s="99">
        <f t="shared" si="68"/>
        <v>0</v>
      </c>
      <c r="I39" s="79"/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S39" s="79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99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99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99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99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 t="e">
        <f t="shared" si="73"/>
        <v>#DIV/0!</v>
      </c>
      <c r="AP40" s="169" t="e">
        <f t="shared" si="73"/>
        <v>#DIV/0!</v>
      </c>
      <c r="AQ40" s="169" t="e">
        <f t="shared" si="73"/>
        <v>#DIV/0!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1:53" s="98" customFormat="1" ht="15">
      <c r="A41" s="104"/>
      <c r="B41" s="104"/>
      <c r="C41" s="104"/>
      <c r="D41" s="104"/>
      <c r="E41" s="104"/>
      <c r="F41" s="104"/>
      <c r="G41" s="104"/>
      <c r="H41" s="104"/>
      <c r="I41" s="79"/>
      <c r="M41" s="79"/>
      <c r="R41" s="79"/>
      <c r="V41" s="79"/>
      <c r="AA41" s="79"/>
      <c r="AE41" s="79"/>
      <c r="AJ41" s="79"/>
      <c r="AN41" s="79"/>
      <c r="AS41" s="79"/>
      <c r="AT41"/>
      <c r="AU41"/>
      <c r="AV41"/>
      <c r="AW41"/>
      <c r="AX41"/>
      <c r="AY41"/>
      <c r="AZ41"/>
      <c r="BA41"/>
    </row>
    <row r="42" spans="1:53" s="98" customFormat="1" ht="15">
      <c r="A42" s="104"/>
      <c r="B42" s="104"/>
      <c r="C42" s="104"/>
      <c r="D42" s="104"/>
      <c r="E42" s="104"/>
      <c r="F42" s="104"/>
      <c r="G42" s="104"/>
      <c r="H42" s="104"/>
      <c r="I42" s="79"/>
      <c r="M42" s="79"/>
      <c r="R42" s="79"/>
      <c r="V42" s="79"/>
      <c r="AA42" s="79"/>
      <c r="AE42" s="79"/>
      <c r="AJ42" s="79"/>
      <c r="AN42" s="79"/>
      <c r="AS42" s="79"/>
      <c r="AT42"/>
      <c r="AU42"/>
      <c r="AV42"/>
      <c r="AW42"/>
      <c r="AX42"/>
      <c r="AY42"/>
      <c r="AZ42"/>
      <c r="BA42"/>
    </row>
    <row r="43" spans="1:53" s="98" customFormat="1" ht="15">
      <c r="A43" s="104"/>
      <c r="B43" s="104"/>
      <c r="C43" s="104"/>
      <c r="D43" s="75" t="s">
        <v>83</v>
      </c>
      <c r="E43" s="104"/>
      <c r="F43" s="104"/>
      <c r="G43" s="104"/>
      <c r="H43" s="104"/>
      <c r="I43" s="79"/>
      <c r="M43" s="79"/>
      <c r="R43" s="79"/>
      <c r="V43" s="79"/>
      <c r="AA43" s="79"/>
      <c r="AE43" s="79"/>
      <c r="AJ43" s="79"/>
      <c r="AN43" s="79"/>
      <c r="AS43" s="79"/>
      <c r="AT43"/>
      <c r="AU43"/>
      <c r="AV43"/>
      <c r="AW43"/>
      <c r="AX43"/>
      <c r="AY43"/>
      <c r="AZ43"/>
      <c r="BA43"/>
    </row>
    <row r="44" spans="1:53" s="98" customFormat="1" ht="15">
      <c r="A44" s="104"/>
      <c r="B44" s="104"/>
      <c r="C44" s="104"/>
      <c r="D44" s="75" t="s">
        <v>94</v>
      </c>
      <c r="E44" s="104"/>
      <c r="F44" s="104"/>
      <c r="G44" s="104"/>
      <c r="H44" s="104"/>
      <c r="I44" s="79"/>
      <c r="M44" s="79"/>
      <c r="R44" s="79"/>
      <c r="V44" s="79"/>
      <c r="AA44" s="79"/>
      <c r="AE44" s="79"/>
      <c r="AJ44" s="79"/>
      <c r="AN44" s="79"/>
      <c r="AS44" s="79"/>
      <c r="AT44"/>
      <c r="AU44"/>
      <c r="AV44"/>
      <c r="AW44"/>
      <c r="AX44"/>
      <c r="AY44"/>
      <c r="AZ44"/>
      <c r="BA44"/>
    </row>
    <row r="45" spans="1:53" s="98" customFormat="1" ht="19.5" customHeight="1">
      <c r="A45" s="104"/>
      <c r="B45" s="104"/>
      <c r="C45" s="104"/>
      <c r="D45" s="75" t="s">
        <v>131</v>
      </c>
      <c r="E45" s="104"/>
      <c r="F45" s="104"/>
      <c r="G45" s="104"/>
      <c r="H45" s="104"/>
      <c r="I45" s="79"/>
      <c r="M45" s="79"/>
      <c r="R45" s="79"/>
      <c r="V45" s="79"/>
      <c r="AA45" s="79"/>
      <c r="AE45" s="79"/>
      <c r="AJ45" s="79"/>
      <c r="AN45" s="79"/>
      <c r="AS45" s="79"/>
      <c r="AT45"/>
      <c r="AU45"/>
      <c r="AV45"/>
      <c r="AW45"/>
      <c r="AX45"/>
      <c r="AY45"/>
      <c r="AZ45"/>
      <c r="BA45"/>
    </row>
    <row r="46" spans="1:53" s="98" customFormat="1" ht="15">
      <c r="A46" s="104"/>
      <c r="B46" s="104"/>
      <c r="C46" s="104"/>
      <c r="D46" s="104"/>
      <c r="E46" s="104"/>
      <c r="F46" s="104"/>
      <c r="G46" s="104"/>
      <c r="H46" s="104"/>
      <c r="I46" s="79"/>
      <c r="M46" s="79"/>
      <c r="R46" s="79"/>
      <c r="V46" s="79"/>
      <c r="AA46" s="79"/>
      <c r="AE46" s="79"/>
      <c r="AJ46" s="79"/>
      <c r="AN46" s="79"/>
      <c r="AS46" s="79"/>
      <c r="AT46"/>
      <c r="AU46"/>
      <c r="AV46"/>
      <c r="AW46"/>
      <c r="AX46"/>
      <c r="AY46"/>
      <c r="AZ46"/>
      <c r="BA46"/>
    </row>
    <row r="47" spans="1:53" s="98" customFormat="1" ht="15">
      <c r="A47" s="104"/>
      <c r="B47" s="104"/>
      <c r="C47" s="104"/>
      <c r="D47" s="104"/>
      <c r="E47" s="104"/>
      <c r="F47" s="104"/>
      <c r="G47" s="104"/>
      <c r="H47" s="104"/>
      <c r="I47" s="79"/>
      <c r="M47" s="79"/>
      <c r="R47" s="79"/>
      <c r="V47" s="79"/>
      <c r="AA47" s="79"/>
      <c r="AE47" s="79"/>
      <c r="AJ47" s="79"/>
      <c r="AN47" s="79"/>
      <c r="AS47" s="79"/>
      <c r="AT47"/>
      <c r="AU47"/>
      <c r="AV47"/>
      <c r="AW47"/>
      <c r="AX47"/>
      <c r="AY47"/>
      <c r="AZ47"/>
      <c r="BA47"/>
    </row>
    <row r="48" spans="1:53" s="98" customFormat="1" ht="15">
      <c r="A48" s="104"/>
      <c r="B48" s="104"/>
      <c r="C48" s="104"/>
      <c r="D48" s="104"/>
      <c r="E48" s="104"/>
      <c r="F48" s="104"/>
      <c r="G48" s="104"/>
      <c r="H48" s="104"/>
      <c r="I48" s="79"/>
      <c r="M48" s="79"/>
      <c r="R48" s="79"/>
      <c r="V48" s="79"/>
      <c r="AA48" s="79"/>
      <c r="AE48" s="79"/>
      <c r="AJ48" s="79"/>
      <c r="AN48" s="79"/>
      <c r="AS48" s="79"/>
      <c r="AT48"/>
      <c r="AU48"/>
      <c r="AV48"/>
      <c r="AW48"/>
      <c r="AX48"/>
      <c r="AY48"/>
      <c r="AZ48"/>
      <c r="BA48"/>
    </row>
    <row r="49" spans="1:53" s="98" customFormat="1" ht="15">
      <c r="A49" s="104"/>
      <c r="B49" s="104"/>
      <c r="C49" s="104"/>
      <c r="D49" s="104"/>
      <c r="E49" s="104"/>
      <c r="F49" s="104"/>
      <c r="G49" s="104"/>
      <c r="H49" s="104"/>
      <c r="I49" s="79"/>
      <c r="M49" s="79"/>
      <c r="R49" s="79"/>
      <c r="V49" s="79"/>
      <c r="AA49" s="79"/>
      <c r="AE49" s="79"/>
      <c r="AJ49" s="79"/>
      <c r="AN49" s="79"/>
      <c r="AS49" s="79"/>
      <c r="AT49"/>
      <c r="AU49"/>
      <c r="AV49"/>
      <c r="AW49"/>
      <c r="AX49"/>
      <c r="AY49"/>
      <c r="AZ49"/>
      <c r="BA49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</sheetData>
  <sheetProtection/>
  <mergeCells count="21">
    <mergeCell ref="AT8:BA8"/>
    <mergeCell ref="AB8:AI8"/>
    <mergeCell ref="AK8:AR8"/>
    <mergeCell ref="S8:Z8"/>
    <mergeCell ref="A12:H12"/>
    <mergeCell ref="E2:H2"/>
    <mergeCell ref="E3:H3"/>
    <mergeCell ref="A4:H4"/>
    <mergeCell ref="A8:H8"/>
    <mergeCell ref="J8:Q8"/>
    <mergeCell ref="J12:Q12"/>
    <mergeCell ref="AT19:BA19"/>
    <mergeCell ref="AB12:AI12"/>
    <mergeCell ref="AK12:AR12"/>
    <mergeCell ref="S12:Z12"/>
    <mergeCell ref="A19:H19"/>
    <mergeCell ref="J19:Q19"/>
    <mergeCell ref="S19:Z19"/>
    <mergeCell ref="AB19:AI19"/>
    <mergeCell ref="AK19:AR19"/>
    <mergeCell ref="AT12:B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A50"/>
  <sheetViews>
    <sheetView zoomScalePageLayoutView="0" workbookViewId="0" topLeftCell="B1">
      <selection activeCell="E3" sqref="E3:H3"/>
    </sheetView>
  </sheetViews>
  <sheetFormatPr defaultColWidth="9.140625" defaultRowHeight="12.75"/>
  <cols>
    <col min="1" max="1" width="14.140625" style="0" customWidth="1"/>
    <col min="2" max="8" width="10.00390625" style="0" customWidth="1"/>
    <col min="9" max="9" width="9.140625" style="20" customWidth="1"/>
    <col min="10" max="10" width="15.7109375" style="0" customWidth="1"/>
    <col min="11" max="12" width="9.28125" style="0" customWidth="1"/>
    <col min="13" max="13" width="9.140625" style="20" customWidth="1"/>
    <col min="14" max="17" width="9.28125" style="0" customWidth="1"/>
    <col min="18" max="18" width="9.140625" style="20" customWidth="1"/>
    <col min="19" max="19" width="17.57421875" style="0" customWidth="1"/>
    <col min="20" max="21" width="9.8515625" style="0" customWidth="1"/>
    <col min="22" max="22" width="9.140625" style="20" customWidth="1"/>
    <col min="23" max="26" width="9.8515625" style="0" customWidth="1"/>
    <col min="27" max="27" width="9.140625" style="20" customWidth="1"/>
    <col min="28" max="28" width="14.7109375" style="0" customWidth="1"/>
    <col min="29" max="30" width="9.00390625" style="0" customWidth="1"/>
    <col min="31" max="31" width="9.140625" style="20" customWidth="1"/>
    <col min="32" max="35" width="9.00390625" style="0" customWidth="1"/>
    <col min="36" max="36" width="9.140625" style="20" customWidth="1"/>
    <col min="37" max="37" width="16.57421875" style="0" customWidth="1"/>
    <col min="38" max="39" width="10.00390625" style="0" customWidth="1"/>
    <col min="40" max="40" width="9.140625" style="20" customWidth="1"/>
    <col min="41" max="44" width="10.00390625" style="0" customWidth="1"/>
    <col min="45" max="45" width="9.140625" style="20" customWidth="1"/>
    <col min="46" max="46" width="16.140625" style="0" customWidth="1"/>
    <col min="47" max="47" width="8.421875" style="0" customWidth="1"/>
  </cols>
  <sheetData>
    <row r="1" s="9" customFormat="1" ht="21.75" customHeight="1">
      <c r="H1" s="70" t="s">
        <v>15</v>
      </c>
    </row>
    <row r="2" spans="5:8" s="8" customFormat="1" ht="23.25" customHeight="1">
      <c r="E2" s="213" t="s">
        <v>78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35.25" customHeight="1">
      <c r="A4" s="205" t="s">
        <v>132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1" ht="16.5" customHeight="1">
      <c r="A5" s="5" t="s">
        <v>19</v>
      </c>
      <c r="B5" s="2"/>
      <c r="C5" s="2"/>
      <c r="D5" s="2"/>
      <c r="F5" s="3"/>
      <c r="G5" s="2"/>
      <c r="H5" s="2"/>
      <c r="J5" s="7" t="s">
        <v>17</v>
      </c>
      <c r="O5" s="7"/>
      <c r="P5" s="6"/>
      <c r="S5" s="5" t="s">
        <v>18</v>
      </c>
      <c r="X5" s="5"/>
      <c r="Y5" s="5"/>
      <c r="AB5" s="15" t="s">
        <v>20</v>
      </c>
      <c r="AC5" s="15"/>
      <c r="AD5" s="15"/>
      <c r="AF5" s="15"/>
      <c r="AG5" s="15"/>
      <c r="AH5" s="15"/>
      <c r="AK5" s="7" t="s">
        <v>21</v>
      </c>
      <c r="AP5" s="7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97" customFormat="1" ht="15" customHeight="1">
      <c r="A8" s="196" t="s">
        <v>16</v>
      </c>
      <c r="B8" s="197"/>
      <c r="C8" s="197"/>
      <c r="D8" s="197"/>
      <c r="E8" s="197"/>
      <c r="F8" s="197"/>
      <c r="G8" s="197"/>
      <c r="H8" s="198"/>
      <c r="I8" s="75"/>
      <c r="J8" s="196" t="s">
        <v>16</v>
      </c>
      <c r="K8" s="197"/>
      <c r="L8" s="197"/>
      <c r="M8" s="197"/>
      <c r="N8" s="197"/>
      <c r="O8" s="197"/>
      <c r="P8" s="197"/>
      <c r="Q8" s="198"/>
      <c r="R8" s="75"/>
      <c r="S8" s="196" t="s">
        <v>16</v>
      </c>
      <c r="T8" s="197"/>
      <c r="U8" s="197"/>
      <c r="V8" s="197"/>
      <c r="W8" s="197"/>
      <c r="X8" s="197"/>
      <c r="Y8" s="197"/>
      <c r="Z8" s="198"/>
      <c r="AA8" s="75"/>
      <c r="AB8" s="196" t="s">
        <v>16</v>
      </c>
      <c r="AC8" s="197"/>
      <c r="AD8" s="197"/>
      <c r="AE8" s="197"/>
      <c r="AF8" s="197"/>
      <c r="AG8" s="197"/>
      <c r="AH8" s="197"/>
      <c r="AI8" s="198"/>
      <c r="AJ8" s="75"/>
      <c r="AK8" s="196" t="s">
        <v>16</v>
      </c>
      <c r="AL8" s="197"/>
      <c r="AM8" s="197"/>
      <c r="AN8" s="197"/>
      <c r="AO8" s="197"/>
      <c r="AP8" s="197"/>
      <c r="AQ8" s="197"/>
      <c r="AR8" s="198"/>
      <c r="AS8" s="75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97" customFormat="1" ht="15" customHeight="1">
      <c r="A9" s="76" t="s">
        <v>29</v>
      </c>
      <c r="B9" s="56">
        <f>K9+T9+AL9</f>
        <v>919.4</v>
      </c>
      <c r="C9" s="56">
        <f aca="true" t="shared" si="0" ref="B9:H10">+L9+U9+AM9</f>
        <v>60200</v>
      </c>
      <c r="D9" s="56">
        <f t="shared" si="0"/>
        <v>50437</v>
      </c>
      <c r="E9" s="56">
        <f t="shared" si="0"/>
        <v>5948</v>
      </c>
      <c r="F9" s="56">
        <f t="shared" si="0"/>
        <v>13015</v>
      </c>
      <c r="G9" s="56">
        <f t="shared" si="0"/>
        <v>2834</v>
      </c>
      <c r="H9" s="56">
        <f t="shared" si="0"/>
        <v>28640</v>
      </c>
      <c r="I9" s="75"/>
      <c r="J9" s="76" t="s">
        <v>29</v>
      </c>
      <c r="K9" s="56">
        <f>K13+K20</f>
        <v>362.4</v>
      </c>
      <c r="L9" s="56">
        <f aca="true" t="shared" si="1" ref="L9:Q10">L13+L20</f>
        <v>16110</v>
      </c>
      <c r="M9" s="76">
        <f t="shared" si="1"/>
        <v>13099</v>
      </c>
      <c r="N9" s="56">
        <f t="shared" si="1"/>
        <v>993</v>
      </c>
      <c r="O9" s="56">
        <f t="shared" si="1"/>
        <v>3707</v>
      </c>
      <c r="P9" s="56">
        <f t="shared" si="1"/>
        <v>755</v>
      </c>
      <c r="Q9" s="56">
        <f t="shared" si="1"/>
        <v>7644</v>
      </c>
      <c r="R9" s="75"/>
      <c r="S9" s="76" t="s">
        <v>29</v>
      </c>
      <c r="T9" s="56">
        <f>T13+T20</f>
        <v>543.2</v>
      </c>
      <c r="U9" s="56">
        <f aca="true" t="shared" si="2" ref="U9:Z10">U13+U20</f>
        <v>43780</v>
      </c>
      <c r="V9" s="76">
        <f t="shared" si="2"/>
        <v>37080</v>
      </c>
      <c r="W9" s="56">
        <f t="shared" si="2"/>
        <v>4947</v>
      </c>
      <c r="X9" s="56">
        <f t="shared" si="2"/>
        <v>9274</v>
      </c>
      <c r="Y9" s="56">
        <f t="shared" si="2"/>
        <v>2075</v>
      </c>
      <c r="Z9" s="56">
        <f t="shared" si="2"/>
        <v>20784</v>
      </c>
      <c r="AA9" s="75"/>
      <c r="AB9" s="76" t="s">
        <v>29</v>
      </c>
      <c r="AC9" s="56">
        <f>AC13+AC20</f>
        <v>34.3</v>
      </c>
      <c r="AD9" s="56">
        <f aca="true" t="shared" si="3" ref="AD9:AI10">AD13+AD20</f>
        <v>3250</v>
      </c>
      <c r="AE9" s="76">
        <f t="shared" si="3"/>
        <v>2727</v>
      </c>
      <c r="AF9" s="56">
        <f t="shared" si="3"/>
        <v>503</v>
      </c>
      <c r="AG9" s="56">
        <f t="shared" si="3"/>
        <v>962</v>
      </c>
      <c r="AH9" s="56">
        <f t="shared" si="3"/>
        <v>97</v>
      </c>
      <c r="AI9" s="56">
        <f t="shared" si="3"/>
        <v>1165</v>
      </c>
      <c r="AJ9" s="75"/>
      <c r="AK9" s="76" t="s">
        <v>29</v>
      </c>
      <c r="AL9" s="56">
        <f>AL13+AL20</f>
        <v>13.8</v>
      </c>
      <c r="AM9" s="56">
        <f aca="true" t="shared" si="4" ref="AM9:AR10">AM13+AM20</f>
        <v>310</v>
      </c>
      <c r="AN9" s="76">
        <f t="shared" si="4"/>
        <v>258</v>
      </c>
      <c r="AO9" s="56">
        <f t="shared" si="4"/>
        <v>8</v>
      </c>
      <c r="AP9" s="56">
        <f t="shared" si="4"/>
        <v>34</v>
      </c>
      <c r="AQ9" s="56">
        <f t="shared" si="4"/>
        <v>4</v>
      </c>
      <c r="AR9" s="56">
        <f t="shared" si="4"/>
        <v>212</v>
      </c>
      <c r="AS9" s="75"/>
      <c r="AT9" s="56" t="s">
        <v>29</v>
      </c>
      <c r="AU9" s="56">
        <f>AU13+AU20</f>
        <v>0</v>
      </c>
      <c r="AV9" s="56">
        <f aca="true" t="shared" si="5" ref="AV9:BA9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97" customFormat="1" ht="15" customHeight="1">
      <c r="A10" s="77" t="s">
        <v>30</v>
      </c>
      <c r="B10" s="56">
        <f t="shared" si="0"/>
        <v>0</v>
      </c>
      <c r="C10" s="56">
        <f t="shared" si="0"/>
        <v>0</v>
      </c>
      <c r="D10" s="56">
        <f t="shared" si="0"/>
        <v>0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75"/>
      <c r="J10" s="77" t="s">
        <v>30</v>
      </c>
      <c r="K10" s="56">
        <f>K14+K21</f>
        <v>0</v>
      </c>
      <c r="L10" s="56">
        <f t="shared" si="1"/>
        <v>0</v>
      </c>
      <c r="M10" s="76">
        <f t="shared" si="1"/>
        <v>0</v>
      </c>
      <c r="N10" s="56">
        <f t="shared" si="1"/>
        <v>0</v>
      </c>
      <c r="O10" s="56">
        <f t="shared" si="1"/>
        <v>0</v>
      </c>
      <c r="P10" s="56">
        <f t="shared" si="1"/>
        <v>0</v>
      </c>
      <c r="Q10" s="56">
        <f t="shared" si="1"/>
        <v>0</v>
      </c>
      <c r="R10" s="75"/>
      <c r="S10" s="77" t="s">
        <v>30</v>
      </c>
      <c r="T10" s="56">
        <f>T14+T21</f>
        <v>0</v>
      </c>
      <c r="U10" s="56">
        <f t="shared" si="2"/>
        <v>0</v>
      </c>
      <c r="V10" s="76">
        <f t="shared" si="2"/>
        <v>0</v>
      </c>
      <c r="W10" s="56">
        <f t="shared" si="2"/>
        <v>0</v>
      </c>
      <c r="X10" s="56">
        <f t="shared" si="2"/>
        <v>0</v>
      </c>
      <c r="Y10" s="56">
        <f t="shared" si="2"/>
        <v>0</v>
      </c>
      <c r="Z10" s="56">
        <f t="shared" si="2"/>
        <v>0</v>
      </c>
      <c r="AA10" s="75"/>
      <c r="AB10" s="77" t="s">
        <v>30</v>
      </c>
      <c r="AC10" s="56">
        <f>AC14+AC21</f>
        <v>0</v>
      </c>
      <c r="AD10" s="56">
        <f t="shared" si="3"/>
        <v>0</v>
      </c>
      <c r="AE10" s="76">
        <f t="shared" si="3"/>
        <v>0</v>
      </c>
      <c r="AF10" s="56">
        <f t="shared" si="3"/>
        <v>0</v>
      </c>
      <c r="AG10" s="56">
        <f t="shared" si="3"/>
        <v>0</v>
      </c>
      <c r="AH10" s="56">
        <f t="shared" si="3"/>
        <v>0</v>
      </c>
      <c r="AI10" s="56">
        <f t="shared" si="3"/>
        <v>0</v>
      </c>
      <c r="AJ10" s="75"/>
      <c r="AK10" s="77" t="s">
        <v>30</v>
      </c>
      <c r="AL10" s="56">
        <f>AL14+AL21</f>
        <v>0</v>
      </c>
      <c r="AM10" s="56">
        <f t="shared" si="4"/>
        <v>0</v>
      </c>
      <c r="AN10" s="76">
        <f t="shared" si="4"/>
        <v>0</v>
      </c>
      <c r="AO10" s="56">
        <f t="shared" si="4"/>
        <v>0</v>
      </c>
      <c r="AP10" s="56">
        <f t="shared" si="4"/>
        <v>0</v>
      </c>
      <c r="AQ10" s="56">
        <f t="shared" si="4"/>
        <v>0</v>
      </c>
      <c r="AR10" s="56">
        <f t="shared" si="4"/>
        <v>0</v>
      </c>
      <c r="AS10" s="75"/>
      <c r="AT10" s="185" t="s">
        <v>30</v>
      </c>
      <c r="AU10" s="56">
        <f>AU14+AU21</f>
        <v>0</v>
      </c>
      <c r="AV10" s="56">
        <f aca="true" t="shared" si="6" ref="AV10:BA10">AV14+AV21</f>
        <v>0</v>
      </c>
      <c r="AW10" s="56">
        <f t="shared" si="6"/>
        <v>0</v>
      </c>
      <c r="AX10" s="56">
        <f t="shared" si="6"/>
        <v>0</v>
      </c>
      <c r="AY10" s="56">
        <f t="shared" si="6"/>
        <v>0</v>
      </c>
      <c r="AZ10" s="56">
        <f t="shared" si="6"/>
        <v>0</v>
      </c>
      <c r="BA10" s="56">
        <f t="shared" si="6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7" ref="C11:H11">C10/C9</f>
        <v>0</v>
      </c>
      <c r="D11" s="107">
        <f t="shared" si="7"/>
        <v>0</v>
      </c>
      <c r="E11" s="107">
        <f t="shared" si="7"/>
        <v>0</v>
      </c>
      <c r="F11" s="107">
        <f t="shared" si="7"/>
        <v>0</v>
      </c>
      <c r="G11" s="107">
        <f t="shared" si="7"/>
        <v>0</v>
      </c>
      <c r="H11" s="107">
        <f t="shared" si="7"/>
        <v>0</v>
      </c>
      <c r="J11" s="76" t="s">
        <v>2</v>
      </c>
      <c r="K11" s="107">
        <f>K10/K9</f>
        <v>0</v>
      </c>
      <c r="L11" s="107">
        <f aca="true" t="shared" si="8" ref="L11:Q11">L10/L9</f>
        <v>0</v>
      </c>
      <c r="M11" s="107">
        <f t="shared" si="8"/>
        <v>0</v>
      </c>
      <c r="N11" s="107">
        <f t="shared" si="8"/>
        <v>0</v>
      </c>
      <c r="O11" s="107">
        <f t="shared" si="8"/>
        <v>0</v>
      </c>
      <c r="P11" s="107">
        <f t="shared" si="8"/>
        <v>0</v>
      </c>
      <c r="Q11" s="107">
        <f t="shared" si="8"/>
        <v>0</v>
      </c>
      <c r="S11" s="76" t="s">
        <v>2</v>
      </c>
      <c r="T11" s="107">
        <f>T10/T9</f>
        <v>0</v>
      </c>
      <c r="U11" s="107">
        <f aca="true" t="shared" si="9" ref="U11:Z11">U10/U9</f>
        <v>0</v>
      </c>
      <c r="V11" s="107">
        <f t="shared" si="9"/>
        <v>0</v>
      </c>
      <c r="W11" s="107">
        <f t="shared" si="9"/>
        <v>0</v>
      </c>
      <c r="X11" s="107">
        <f t="shared" si="9"/>
        <v>0</v>
      </c>
      <c r="Y11" s="107">
        <f t="shared" si="9"/>
        <v>0</v>
      </c>
      <c r="Z11" s="107">
        <f t="shared" si="9"/>
        <v>0</v>
      </c>
      <c r="AB11" s="76" t="s">
        <v>2</v>
      </c>
      <c r="AC11" s="107">
        <f>AC10/AC9</f>
        <v>0</v>
      </c>
      <c r="AD11" s="107">
        <f aca="true" t="shared" si="10" ref="AD11:AI11">AD10/AD9</f>
        <v>0</v>
      </c>
      <c r="AE11" s="107">
        <f t="shared" si="10"/>
        <v>0</v>
      </c>
      <c r="AF11" s="107">
        <f t="shared" si="10"/>
        <v>0</v>
      </c>
      <c r="AG11" s="107">
        <f t="shared" si="10"/>
        <v>0</v>
      </c>
      <c r="AH11" s="107">
        <f t="shared" si="10"/>
        <v>0</v>
      </c>
      <c r="AI11" s="107">
        <f t="shared" si="10"/>
        <v>0</v>
      </c>
      <c r="AK11" s="76" t="s">
        <v>2</v>
      </c>
      <c r="AL11" s="107">
        <f>AL10/AL9</f>
        <v>0</v>
      </c>
      <c r="AM11" s="107">
        <f aca="true" t="shared" si="11" ref="AM11:AR11">AM10/AM9</f>
        <v>0</v>
      </c>
      <c r="AN11" s="107">
        <f t="shared" si="11"/>
        <v>0</v>
      </c>
      <c r="AO11" s="107">
        <f t="shared" si="11"/>
        <v>0</v>
      </c>
      <c r="AP11" s="107">
        <f t="shared" si="11"/>
        <v>0</v>
      </c>
      <c r="AQ11" s="107">
        <f t="shared" si="11"/>
        <v>0</v>
      </c>
      <c r="AR11" s="107">
        <f t="shared" si="11"/>
        <v>0</v>
      </c>
      <c r="AT11" s="56" t="s">
        <v>31</v>
      </c>
      <c r="AU11" s="186" t="e">
        <f>AU10/AU9</f>
        <v>#DIV/0!</v>
      </c>
      <c r="AV11" s="186" t="e">
        <f aca="true" t="shared" si="12" ref="AV11:BA11">AV10/AV9</f>
        <v>#DIV/0!</v>
      </c>
      <c r="AW11" s="186" t="e">
        <f t="shared" si="12"/>
        <v>#DIV/0!</v>
      </c>
      <c r="AX11" s="186" t="e">
        <f t="shared" si="12"/>
        <v>#DIV/0!</v>
      </c>
      <c r="AY11" s="186" t="e">
        <f t="shared" si="12"/>
        <v>#DIV/0!</v>
      </c>
      <c r="AZ11" s="186" t="e">
        <f t="shared" si="12"/>
        <v>#DIV/0!</v>
      </c>
      <c r="BA11" s="186" t="e">
        <f t="shared" si="12"/>
        <v>#DIV/0!</v>
      </c>
    </row>
    <row r="12" spans="1:53" s="129" customFormat="1" ht="15" customHeight="1">
      <c r="A12" s="199" t="s">
        <v>1</v>
      </c>
      <c r="B12" s="200"/>
      <c r="C12" s="200"/>
      <c r="D12" s="200"/>
      <c r="E12" s="200"/>
      <c r="F12" s="200"/>
      <c r="G12" s="200"/>
      <c r="H12" s="201"/>
      <c r="I12" s="112"/>
      <c r="J12" s="199" t="s">
        <v>1</v>
      </c>
      <c r="K12" s="200"/>
      <c r="L12" s="200"/>
      <c r="M12" s="200"/>
      <c r="N12" s="200"/>
      <c r="O12" s="200"/>
      <c r="P12" s="200"/>
      <c r="Q12" s="201"/>
      <c r="R12" s="112"/>
      <c r="S12" s="199" t="s">
        <v>1</v>
      </c>
      <c r="T12" s="200"/>
      <c r="U12" s="200"/>
      <c r="V12" s="200"/>
      <c r="W12" s="200"/>
      <c r="X12" s="200"/>
      <c r="Y12" s="200"/>
      <c r="Z12" s="201"/>
      <c r="AA12" s="112"/>
      <c r="AB12" s="199" t="s">
        <v>1</v>
      </c>
      <c r="AC12" s="200"/>
      <c r="AD12" s="200"/>
      <c r="AE12" s="200"/>
      <c r="AF12" s="200"/>
      <c r="AG12" s="200"/>
      <c r="AH12" s="200"/>
      <c r="AI12" s="201"/>
      <c r="AJ12" s="112"/>
      <c r="AK12" s="199" t="s">
        <v>1</v>
      </c>
      <c r="AL12" s="200"/>
      <c r="AM12" s="200"/>
      <c r="AN12" s="200"/>
      <c r="AO12" s="200"/>
      <c r="AP12" s="200"/>
      <c r="AQ12" s="200"/>
      <c r="AR12" s="201"/>
      <c r="AS12" s="112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29" customFormat="1" ht="15" customHeight="1">
      <c r="A13" s="111" t="s">
        <v>29</v>
      </c>
      <c r="B13" s="130">
        <f>K13+T13+AL13</f>
        <v>51.9</v>
      </c>
      <c r="C13" s="130">
        <f aca="true" t="shared" si="13" ref="C13:H14">L13+U13+AM13</f>
        <v>3290</v>
      </c>
      <c r="D13" s="130">
        <f t="shared" si="13"/>
        <v>2529</v>
      </c>
      <c r="E13" s="130">
        <f t="shared" si="13"/>
        <v>291</v>
      </c>
      <c r="F13" s="130">
        <f t="shared" si="13"/>
        <v>1249</v>
      </c>
      <c r="G13" s="130">
        <f t="shared" si="13"/>
        <v>123</v>
      </c>
      <c r="H13" s="130">
        <f t="shared" si="13"/>
        <v>866</v>
      </c>
      <c r="I13" s="112"/>
      <c r="J13" s="111" t="s">
        <v>29</v>
      </c>
      <c r="K13" s="115">
        <v>51.9</v>
      </c>
      <c r="L13" s="115">
        <v>3280</v>
      </c>
      <c r="M13" s="115">
        <f>SUM(N13:Q13)</f>
        <v>2521</v>
      </c>
      <c r="N13" s="115">
        <v>291</v>
      </c>
      <c r="O13" s="115">
        <v>1247</v>
      </c>
      <c r="P13" s="115">
        <v>123</v>
      </c>
      <c r="Q13" s="115">
        <v>860</v>
      </c>
      <c r="R13" s="112"/>
      <c r="S13" s="111" t="s">
        <v>29</v>
      </c>
      <c r="T13" s="130"/>
      <c r="U13" s="130"/>
      <c r="V13" s="111"/>
      <c r="W13" s="130"/>
      <c r="X13" s="130"/>
      <c r="Y13" s="130"/>
      <c r="Z13" s="130"/>
      <c r="AA13" s="112"/>
      <c r="AB13" s="111" t="s">
        <v>29</v>
      </c>
      <c r="AC13" s="130"/>
      <c r="AD13" s="130"/>
      <c r="AE13" s="111"/>
      <c r="AF13" s="130"/>
      <c r="AG13" s="130"/>
      <c r="AH13" s="130"/>
      <c r="AI13" s="130"/>
      <c r="AJ13" s="112"/>
      <c r="AK13" s="111" t="s">
        <v>29</v>
      </c>
      <c r="AL13" s="115">
        <v>0</v>
      </c>
      <c r="AM13" s="115">
        <v>10</v>
      </c>
      <c r="AN13" s="115">
        <f>SUM(AO13:AR13)</f>
        <v>8</v>
      </c>
      <c r="AO13" s="115">
        <v>0</v>
      </c>
      <c r="AP13" s="115">
        <v>2</v>
      </c>
      <c r="AQ13" s="115">
        <v>0</v>
      </c>
      <c r="AR13" s="115">
        <v>6</v>
      </c>
      <c r="AS13" s="112"/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29" customFormat="1" ht="15" customHeight="1">
      <c r="A14" s="113" t="s">
        <v>30</v>
      </c>
      <c r="B14" s="130">
        <f>K14+T14+AL14+AU14</f>
        <v>0</v>
      </c>
      <c r="C14" s="130">
        <f>L14+U14+AM14+AV14</f>
        <v>0</v>
      </c>
      <c r="D14" s="130">
        <f t="shared" si="13"/>
        <v>0</v>
      </c>
      <c r="E14" s="130">
        <f>N14+W14+AO14+AX14</f>
        <v>0</v>
      </c>
      <c r="F14" s="130">
        <f>O14+X14+AP14+AY14</f>
        <v>0</v>
      </c>
      <c r="G14" s="130">
        <f>P14+Y14+AQ14+AZ14</f>
        <v>0</v>
      </c>
      <c r="H14" s="130">
        <f>Q14+Z14+AR14+BA14</f>
        <v>0</v>
      </c>
      <c r="I14" s="112"/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S14" s="112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95</v>
      </c>
      <c r="B15" s="93">
        <f>B14/B13</f>
        <v>0</v>
      </c>
      <c r="C15" s="93">
        <f aca="true" t="shared" si="14" ref="C15:H15">C14/C13</f>
        <v>0</v>
      </c>
      <c r="D15" s="93">
        <f t="shared" si="14"/>
        <v>0</v>
      </c>
      <c r="E15" s="93">
        <f t="shared" si="14"/>
        <v>0</v>
      </c>
      <c r="F15" s="93">
        <f t="shared" si="14"/>
        <v>0</v>
      </c>
      <c r="G15" s="93">
        <f t="shared" si="14"/>
        <v>0</v>
      </c>
      <c r="H15" s="93">
        <f t="shared" si="14"/>
        <v>0</v>
      </c>
      <c r="J15" s="99" t="s">
        <v>2</v>
      </c>
      <c r="K15" s="169">
        <f>+K14/K13</f>
        <v>0</v>
      </c>
      <c r="L15" s="169">
        <f aca="true" t="shared" si="15" ref="L15:Q15">+L14/L13</f>
        <v>0</v>
      </c>
      <c r="M15" s="169">
        <f t="shared" si="15"/>
        <v>0</v>
      </c>
      <c r="N15" s="169">
        <f t="shared" si="15"/>
        <v>0</v>
      </c>
      <c r="O15" s="169">
        <f t="shared" si="15"/>
        <v>0</v>
      </c>
      <c r="P15" s="169">
        <f t="shared" si="15"/>
        <v>0</v>
      </c>
      <c r="Q15" s="169">
        <f t="shared" si="15"/>
        <v>0</v>
      </c>
      <c r="S15" s="99" t="s">
        <v>2</v>
      </c>
      <c r="T15" s="169" t="e">
        <f>+T14/T13</f>
        <v>#DIV/0!</v>
      </c>
      <c r="U15" s="169" t="e">
        <f aca="true" t="shared" si="16" ref="U15:Z15">+U14/U13</f>
        <v>#DIV/0!</v>
      </c>
      <c r="V15" s="169" t="e">
        <f t="shared" si="16"/>
        <v>#DIV/0!</v>
      </c>
      <c r="W15" s="169" t="e">
        <f t="shared" si="16"/>
        <v>#DIV/0!</v>
      </c>
      <c r="X15" s="169" t="e">
        <f t="shared" si="16"/>
        <v>#DIV/0!</v>
      </c>
      <c r="Y15" s="169" t="e">
        <f t="shared" si="16"/>
        <v>#DIV/0!</v>
      </c>
      <c r="Z15" s="169" t="e">
        <f t="shared" si="16"/>
        <v>#DIV/0!</v>
      </c>
      <c r="AB15" s="99" t="s">
        <v>2</v>
      </c>
      <c r="AC15" s="169" t="e">
        <f>+AC14/AC13</f>
        <v>#DIV/0!</v>
      </c>
      <c r="AD15" s="169" t="e">
        <f aca="true" t="shared" si="17" ref="AD15:AI15">+AD14/AD13</f>
        <v>#DIV/0!</v>
      </c>
      <c r="AE15" s="169" t="e">
        <f t="shared" si="17"/>
        <v>#DIV/0!</v>
      </c>
      <c r="AF15" s="169" t="e">
        <f t="shared" si="17"/>
        <v>#DIV/0!</v>
      </c>
      <c r="AG15" s="169" t="e">
        <f t="shared" si="17"/>
        <v>#DIV/0!</v>
      </c>
      <c r="AH15" s="169" t="e">
        <f t="shared" si="17"/>
        <v>#DIV/0!</v>
      </c>
      <c r="AI15" s="169" t="e">
        <f t="shared" si="17"/>
        <v>#DIV/0!</v>
      </c>
      <c r="AK15" s="99" t="s">
        <v>2</v>
      </c>
      <c r="AL15" s="169" t="e">
        <f>+AL14/AL13</f>
        <v>#DIV/0!</v>
      </c>
      <c r="AM15" s="169">
        <f aca="true" t="shared" si="18" ref="AM15:AR15">+AM14/AM13</f>
        <v>0</v>
      </c>
      <c r="AN15" s="169">
        <f t="shared" si="18"/>
        <v>0</v>
      </c>
      <c r="AO15" s="169" t="e">
        <f t="shared" si="18"/>
        <v>#DIV/0!</v>
      </c>
      <c r="AP15" s="169">
        <f t="shared" si="18"/>
        <v>0</v>
      </c>
      <c r="AQ15" s="169" t="e">
        <f t="shared" si="18"/>
        <v>#DIV/0!</v>
      </c>
      <c r="AR15" s="169">
        <f t="shared" si="18"/>
        <v>0</v>
      </c>
      <c r="AT15" s="99" t="s">
        <v>31</v>
      </c>
      <c r="AU15" s="100" t="e">
        <f>+AU14/AU13</f>
        <v>#DIV/0!</v>
      </c>
      <c r="AV15" s="100" t="e">
        <f aca="true" t="shared" si="19" ref="AV15:BA15">+AV14/AV13</f>
        <v>#DIV/0!</v>
      </c>
      <c r="AW15" s="100" t="e">
        <f t="shared" si="19"/>
        <v>#DIV/0!</v>
      </c>
      <c r="AX15" s="100" t="e">
        <f t="shared" si="19"/>
        <v>#DIV/0!</v>
      </c>
      <c r="AY15" s="100" t="e">
        <f t="shared" si="19"/>
        <v>#DIV/0!</v>
      </c>
      <c r="AZ15" s="100" t="e">
        <f t="shared" si="19"/>
        <v>#DIV/0!</v>
      </c>
      <c r="BA15" s="100" t="e">
        <f t="shared" si="19"/>
        <v>#DIV/0!</v>
      </c>
    </row>
    <row r="16" spans="1:53" s="98" customFormat="1" ht="15" customHeight="1">
      <c r="A16" s="99" t="s">
        <v>3</v>
      </c>
      <c r="B16" s="99">
        <f aca="true" t="shared" si="20" ref="B16:C18">K16+T16+AL16+AU16</f>
        <v>0</v>
      </c>
      <c r="C16" s="99">
        <f t="shared" si="20"/>
        <v>0</v>
      </c>
      <c r="D16" s="99">
        <f>M16+V16+AN16</f>
        <v>0</v>
      </c>
      <c r="E16" s="99">
        <f aca="true" t="shared" si="21" ref="E16:H18">N16+W16+AO16+AX16</f>
        <v>0</v>
      </c>
      <c r="F16" s="99">
        <f t="shared" si="21"/>
        <v>0</v>
      </c>
      <c r="G16" s="99">
        <f t="shared" si="21"/>
        <v>0</v>
      </c>
      <c r="H16" s="99">
        <f t="shared" si="21"/>
        <v>0</v>
      </c>
      <c r="I16" s="79"/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S16" s="79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98" customFormat="1" ht="15" customHeight="1">
      <c r="A17" s="99" t="s">
        <v>4</v>
      </c>
      <c r="B17" s="99">
        <f t="shared" si="20"/>
        <v>0</v>
      </c>
      <c r="C17" s="99">
        <f t="shared" si="20"/>
        <v>0</v>
      </c>
      <c r="D17" s="99">
        <f>M17+V17+AN17</f>
        <v>0</v>
      </c>
      <c r="E17" s="99">
        <f t="shared" si="21"/>
        <v>0</v>
      </c>
      <c r="F17" s="99">
        <f t="shared" si="21"/>
        <v>0</v>
      </c>
      <c r="G17" s="99">
        <f t="shared" si="21"/>
        <v>0</v>
      </c>
      <c r="H17" s="99">
        <f t="shared" si="21"/>
        <v>0</v>
      </c>
      <c r="I17" s="79"/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S17" s="79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98" customFormat="1" ht="15" customHeight="1">
      <c r="A18" s="99" t="s">
        <v>5</v>
      </c>
      <c r="B18" s="99">
        <f t="shared" si="20"/>
        <v>0</v>
      </c>
      <c r="C18" s="99">
        <f t="shared" si="20"/>
        <v>0</v>
      </c>
      <c r="D18" s="99">
        <f>M18+V18+AN18</f>
        <v>0</v>
      </c>
      <c r="E18" s="99">
        <f t="shared" si="21"/>
        <v>0</v>
      </c>
      <c r="F18" s="99">
        <f t="shared" si="21"/>
        <v>0</v>
      </c>
      <c r="G18" s="99">
        <f t="shared" si="21"/>
        <v>0</v>
      </c>
      <c r="H18" s="99">
        <f t="shared" si="21"/>
        <v>0</v>
      </c>
      <c r="I18" s="79"/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S18" s="79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29" customFormat="1" ht="15" customHeight="1">
      <c r="A19" s="199" t="s">
        <v>6</v>
      </c>
      <c r="B19" s="200"/>
      <c r="C19" s="200"/>
      <c r="D19" s="200"/>
      <c r="E19" s="200"/>
      <c r="F19" s="200"/>
      <c r="G19" s="200"/>
      <c r="H19" s="201"/>
      <c r="I19" s="112"/>
      <c r="J19" s="199" t="s">
        <v>6</v>
      </c>
      <c r="K19" s="200"/>
      <c r="L19" s="200"/>
      <c r="M19" s="200"/>
      <c r="N19" s="200"/>
      <c r="O19" s="200"/>
      <c r="P19" s="200"/>
      <c r="Q19" s="201"/>
      <c r="R19" s="112"/>
      <c r="S19" s="199" t="s">
        <v>6</v>
      </c>
      <c r="T19" s="200"/>
      <c r="U19" s="200"/>
      <c r="V19" s="200"/>
      <c r="W19" s="200"/>
      <c r="X19" s="200"/>
      <c r="Y19" s="200"/>
      <c r="Z19" s="201"/>
      <c r="AA19" s="112"/>
      <c r="AB19" s="199" t="s">
        <v>6</v>
      </c>
      <c r="AC19" s="200"/>
      <c r="AD19" s="200"/>
      <c r="AE19" s="200"/>
      <c r="AF19" s="200"/>
      <c r="AG19" s="200"/>
      <c r="AH19" s="200"/>
      <c r="AI19" s="201"/>
      <c r="AJ19" s="112"/>
      <c r="AK19" s="199" t="s">
        <v>6</v>
      </c>
      <c r="AL19" s="200"/>
      <c r="AM19" s="200"/>
      <c r="AN19" s="200"/>
      <c r="AO19" s="200"/>
      <c r="AP19" s="200"/>
      <c r="AQ19" s="200"/>
      <c r="AR19" s="201"/>
      <c r="AS19" s="112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29" customFormat="1" ht="15" customHeight="1">
      <c r="A20" s="111" t="s">
        <v>29</v>
      </c>
      <c r="B20" s="130">
        <f aca="true" t="shared" si="22" ref="B20:H21">K20+T20+AL20</f>
        <v>867.5</v>
      </c>
      <c r="C20" s="130">
        <f t="shared" si="22"/>
        <v>56910</v>
      </c>
      <c r="D20" s="130">
        <f t="shared" si="22"/>
        <v>47908</v>
      </c>
      <c r="E20" s="130">
        <f t="shared" si="22"/>
        <v>5657</v>
      </c>
      <c r="F20" s="130">
        <f t="shared" si="22"/>
        <v>11766</v>
      </c>
      <c r="G20" s="130">
        <f t="shared" si="22"/>
        <v>2711</v>
      </c>
      <c r="H20" s="130">
        <f t="shared" si="22"/>
        <v>27774</v>
      </c>
      <c r="I20" s="112"/>
      <c r="J20" s="111" t="s">
        <v>29</v>
      </c>
      <c r="K20" s="134">
        <f aca="true" t="shared" si="23" ref="K20:Q21">K23+K26+K29+K32+K35+K38</f>
        <v>310.5</v>
      </c>
      <c r="L20" s="133">
        <f t="shared" si="23"/>
        <v>12830</v>
      </c>
      <c r="M20" s="111">
        <f t="shared" si="23"/>
        <v>10578</v>
      </c>
      <c r="N20" s="130">
        <f t="shared" si="23"/>
        <v>702</v>
      </c>
      <c r="O20" s="130">
        <f t="shared" si="23"/>
        <v>2460</v>
      </c>
      <c r="P20" s="130">
        <f t="shared" si="23"/>
        <v>632</v>
      </c>
      <c r="Q20" s="130">
        <f t="shared" si="23"/>
        <v>6784</v>
      </c>
      <c r="R20" s="112"/>
      <c r="S20" s="111" t="s">
        <v>29</v>
      </c>
      <c r="T20" s="130">
        <f aca="true" t="shared" si="24" ref="T20:Z21">T23+T26+T29+T32+T35+T38</f>
        <v>543.2</v>
      </c>
      <c r="U20" s="133">
        <f t="shared" si="24"/>
        <v>43780</v>
      </c>
      <c r="V20" s="111">
        <f t="shared" si="24"/>
        <v>37080</v>
      </c>
      <c r="W20" s="130">
        <f t="shared" si="24"/>
        <v>4947</v>
      </c>
      <c r="X20" s="130">
        <f t="shared" si="24"/>
        <v>9274</v>
      </c>
      <c r="Y20" s="130">
        <f t="shared" si="24"/>
        <v>2075</v>
      </c>
      <c r="Z20" s="130">
        <f t="shared" si="24"/>
        <v>20784</v>
      </c>
      <c r="AA20" s="112"/>
      <c r="AB20" s="111" t="s">
        <v>29</v>
      </c>
      <c r="AC20" s="130">
        <f aca="true" t="shared" si="25" ref="AC20:AI21">AC23+AC26+AC29+AC32+AC35+AC38</f>
        <v>34.3</v>
      </c>
      <c r="AD20" s="133">
        <f t="shared" si="25"/>
        <v>3250</v>
      </c>
      <c r="AE20" s="111">
        <f t="shared" si="25"/>
        <v>2727</v>
      </c>
      <c r="AF20" s="130">
        <f t="shared" si="25"/>
        <v>503</v>
      </c>
      <c r="AG20" s="130">
        <f t="shared" si="25"/>
        <v>962</v>
      </c>
      <c r="AH20" s="130">
        <f t="shared" si="25"/>
        <v>97</v>
      </c>
      <c r="AI20" s="130">
        <f t="shared" si="25"/>
        <v>1165</v>
      </c>
      <c r="AJ20" s="112"/>
      <c r="AK20" s="111" t="s">
        <v>29</v>
      </c>
      <c r="AL20" s="134">
        <f aca="true" t="shared" si="26" ref="AL20:AR21">AL23+AL26+AL29+AL32+AL35+AL38</f>
        <v>13.8</v>
      </c>
      <c r="AM20" s="133">
        <f t="shared" si="26"/>
        <v>300</v>
      </c>
      <c r="AN20" s="111">
        <f t="shared" si="26"/>
        <v>250</v>
      </c>
      <c r="AO20" s="130">
        <f t="shared" si="26"/>
        <v>8</v>
      </c>
      <c r="AP20" s="130">
        <f t="shared" si="26"/>
        <v>32</v>
      </c>
      <c r="AQ20" s="130">
        <f t="shared" si="26"/>
        <v>4</v>
      </c>
      <c r="AR20" s="130">
        <f t="shared" si="26"/>
        <v>206</v>
      </c>
      <c r="AS20" s="112"/>
      <c r="AT20" s="111" t="s">
        <v>29</v>
      </c>
      <c r="AU20" s="111">
        <f aca="true" t="shared" si="27" ref="AU20:BA20">AU23+AU26+AU29+AU32+AU35+AU38</f>
        <v>0</v>
      </c>
      <c r="AV20" s="111">
        <f t="shared" si="27"/>
        <v>0</v>
      </c>
      <c r="AW20" s="111">
        <f t="shared" si="27"/>
        <v>0</v>
      </c>
      <c r="AX20" s="111">
        <f t="shared" si="27"/>
        <v>0</v>
      </c>
      <c r="AY20" s="111">
        <f t="shared" si="27"/>
        <v>0</v>
      </c>
      <c r="AZ20" s="111">
        <f t="shared" si="27"/>
        <v>0</v>
      </c>
      <c r="BA20" s="111">
        <f t="shared" si="27"/>
        <v>0</v>
      </c>
    </row>
    <row r="21" spans="1:53" s="129" customFormat="1" ht="15" customHeight="1">
      <c r="A21" s="113" t="s">
        <v>30</v>
      </c>
      <c r="B21" s="130">
        <f t="shared" si="22"/>
        <v>0</v>
      </c>
      <c r="C21" s="130">
        <f t="shared" si="22"/>
        <v>0</v>
      </c>
      <c r="D21" s="130">
        <f t="shared" si="22"/>
        <v>0</v>
      </c>
      <c r="E21" s="130">
        <f t="shared" si="22"/>
        <v>0</v>
      </c>
      <c r="F21" s="130">
        <f t="shared" si="22"/>
        <v>0</v>
      </c>
      <c r="G21" s="130">
        <f t="shared" si="22"/>
        <v>0</v>
      </c>
      <c r="H21" s="130">
        <f t="shared" si="22"/>
        <v>0</v>
      </c>
      <c r="I21" s="112"/>
      <c r="J21" s="113" t="s">
        <v>30</v>
      </c>
      <c r="K21" s="134">
        <f>K24+K27+K30+K33+K36+K39</f>
        <v>0</v>
      </c>
      <c r="L21" s="130">
        <f t="shared" si="23"/>
        <v>0</v>
      </c>
      <c r="M21" s="111">
        <f t="shared" si="23"/>
        <v>0</v>
      </c>
      <c r="N21" s="130">
        <f t="shared" si="23"/>
        <v>0</v>
      </c>
      <c r="O21" s="130">
        <f t="shared" si="23"/>
        <v>0</v>
      </c>
      <c r="P21" s="130">
        <f t="shared" si="23"/>
        <v>0</v>
      </c>
      <c r="Q21" s="130">
        <f t="shared" si="23"/>
        <v>0</v>
      </c>
      <c r="R21" s="112"/>
      <c r="S21" s="113" t="s">
        <v>30</v>
      </c>
      <c r="T21" s="130">
        <f t="shared" si="24"/>
        <v>0</v>
      </c>
      <c r="U21" s="130">
        <f t="shared" si="24"/>
        <v>0</v>
      </c>
      <c r="V21" s="111">
        <f t="shared" si="24"/>
        <v>0</v>
      </c>
      <c r="W21" s="130">
        <f t="shared" si="24"/>
        <v>0</v>
      </c>
      <c r="X21" s="130">
        <f t="shared" si="24"/>
        <v>0</v>
      </c>
      <c r="Y21" s="130">
        <f t="shared" si="24"/>
        <v>0</v>
      </c>
      <c r="Z21" s="130">
        <f t="shared" si="24"/>
        <v>0</v>
      </c>
      <c r="AA21" s="112"/>
      <c r="AB21" s="113" t="s">
        <v>30</v>
      </c>
      <c r="AC21" s="130">
        <f>AC24+AC27+AC30+AC33+AC36+AC39</f>
        <v>0</v>
      </c>
      <c r="AD21" s="130">
        <f t="shared" si="25"/>
        <v>0</v>
      </c>
      <c r="AE21" s="111">
        <f t="shared" si="25"/>
        <v>0</v>
      </c>
      <c r="AF21" s="130">
        <f t="shared" si="25"/>
        <v>0</v>
      </c>
      <c r="AG21" s="130">
        <f t="shared" si="25"/>
        <v>0</v>
      </c>
      <c r="AH21" s="130">
        <f t="shared" si="25"/>
        <v>0</v>
      </c>
      <c r="AI21" s="130">
        <f t="shared" si="25"/>
        <v>0</v>
      </c>
      <c r="AJ21" s="112"/>
      <c r="AK21" s="113" t="s">
        <v>30</v>
      </c>
      <c r="AL21" s="134">
        <f>AL24+AL27+AL30+AL33+AL36+AL39</f>
        <v>0</v>
      </c>
      <c r="AM21" s="130">
        <f t="shared" si="26"/>
        <v>0</v>
      </c>
      <c r="AN21" s="111">
        <f t="shared" si="26"/>
        <v>0</v>
      </c>
      <c r="AO21" s="130">
        <f t="shared" si="26"/>
        <v>0</v>
      </c>
      <c r="AP21" s="130">
        <f t="shared" si="26"/>
        <v>0</v>
      </c>
      <c r="AQ21" s="130">
        <f t="shared" si="26"/>
        <v>0</v>
      </c>
      <c r="AR21" s="130">
        <f t="shared" si="26"/>
        <v>0</v>
      </c>
      <c r="AS21" s="112"/>
      <c r="AT21" s="113" t="s">
        <v>30</v>
      </c>
      <c r="AU21" s="111">
        <f>AU24+AU27+AU30+AU33+AU36+AU39</f>
        <v>0</v>
      </c>
      <c r="AV21" s="111">
        <f aca="true" t="shared" si="28" ref="AV21:BA21">AV24+AV27+AV30+AV33+AV36+AV39</f>
        <v>0</v>
      </c>
      <c r="AW21" s="111">
        <f t="shared" si="28"/>
        <v>0</v>
      </c>
      <c r="AX21" s="111">
        <f t="shared" si="28"/>
        <v>0</v>
      </c>
      <c r="AY21" s="111">
        <f t="shared" si="28"/>
        <v>0</v>
      </c>
      <c r="AZ21" s="111">
        <f t="shared" si="28"/>
        <v>0</v>
      </c>
      <c r="BA21" s="111">
        <f t="shared" si="28"/>
        <v>0</v>
      </c>
    </row>
    <row r="22" spans="1:53" s="79" customFormat="1" ht="15" customHeight="1">
      <c r="A22" s="80" t="s">
        <v>95</v>
      </c>
      <c r="B22" s="93">
        <f>B21/B20</f>
        <v>0</v>
      </c>
      <c r="C22" s="93">
        <f aca="true" t="shared" si="29" ref="C22:H22">C21/C20</f>
        <v>0</v>
      </c>
      <c r="D22" s="93">
        <f t="shared" si="29"/>
        <v>0</v>
      </c>
      <c r="E22" s="93">
        <f t="shared" si="29"/>
        <v>0</v>
      </c>
      <c r="F22" s="93">
        <f t="shared" si="29"/>
        <v>0</v>
      </c>
      <c r="G22" s="93">
        <f t="shared" si="29"/>
        <v>0</v>
      </c>
      <c r="H22" s="93">
        <f t="shared" si="29"/>
        <v>0</v>
      </c>
      <c r="J22" s="80" t="s">
        <v>2</v>
      </c>
      <c r="K22" s="93">
        <f>K21/K20</f>
        <v>0</v>
      </c>
      <c r="L22" s="93">
        <f aca="true" t="shared" si="30" ref="L22:Q22">L21/L20</f>
        <v>0</v>
      </c>
      <c r="M22" s="93">
        <f t="shared" si="30"/>
        <v>0</v>
      </c>
      <c r="N22" s="93">
        <f t="shared" si="30"/>
        <v>0</v>
      </c>
      <c r="O22" s="93">
        <f t="shared" si="30"/>
        <v>0</v>
      </c>
      <c r="P22" s="93">
        <f t="shared" si="30"/>
        <v>0</v>
      </c>
      <c r="Q22" s="93">
        <f t="shared" si="30"/>
        <v>0</v>
      </c>
      <c r="S22" s="80" t="s">
        <v>2</v>
      </c>
      <c r="T22" s="93">
        <f>T21/T20</f>
        <v>0</v>
      </c>
      <c r="U22" s="93">
        <f aca="true" t="shared" si="31" ref="U22:Z22">U21/U20</f>
        <v>0</v>
      </c>
      <c r="V22" s="93">
        <f t="shared" si="31"/>
        <v>0</v>
      </c>
      <c r="W22" s="93">
        <f t="shared" si="31"/>
        <v>0</v>
      </c>
      <c r="X22" s="93">
        <f t="shared" si="31"/>
        <v>0</v>
      </c>
      <c r="Y22" s="93">
        <f t="shared" si="31"/>
        <v>0</v>
      </c>
      <c r="Z22" s="93">
        <f t="shared" si="31"/>
        <v>0</v>
      </c>
      <c r="AB22" s="80" t="s">
        <v>2</v>
      </c>
      <c r="AC22" s="93">
        <f>AC21/AC20</f>
        <v>0</v>
      </c>
      <c r="AD22" s="93">
        <f aca="true" t="shared" si="32" ref="AD22:AI22">AD21/AD20</f>
        <v>0</v>
      </c>
      <c r="AE22" s="93">
        <f t="shared" si="32"/>
        <v>0</v>
      </c>
      <c r="AF22" s="93">
        <f t="shared" si="32"/>
        <v>0</v>
      </c>
      <c r="AG22" s="93">
        <f t="shared" si="32"/>
        <v>0</v>
      </c>
      <c r="AH22" s="93">
        <f t="shared" si="32"/>
        <v>0</v>
      </c>
      <c r="AI22" s="93">
        <f t="shared" si="32"/>
        <v>0</v>
      </c>
      <c r="AK22" s="80" t="s">
        <v>2</v>
      </c>
      <c r="AL22" s="93">
        <f>AL21/AL20</f>
        <v>0</v>
      </c>
      <c r="AM22" s="93">
        <f aca="true" t="shared" si="33" ref="AM22:AR22">AM21/AM20</f>
        <v>0</v>
      </c>
      <c r="AN22" s="93">
        <f t="shared" si="33"/>
        <v>0</v>
      </c>
      <c r="AO22" s="93">
        <f t="shared" si="33"/>
        <v>0</v>
      </c>
      <c r="AP22" s="93">
        <f t="shared" si="33"/>
        <v>0</v>
      </c>
      <c r="AQ22" s="93">
        <f t="shared" si="33"/>
        <v>0</v>
      </c>
      <c r="AR22" s="93">
        <f t="shared" si="33"/>
        <v>0</v>
      </c>
      <c r="AT22" s="99" t="s">
        <v>31</v>
      </c>
      <c r="AU22" s="100" t="e">
        <f>+AU21/AU20</f>
        <v>#DIV/0!</v>
      </c>
      <c r="AV22" s="100" t="e">
        <f aca="true" t="shared" si="34" ref="AV22:BA22">+AV21/AV20</f>
        <v>#DIV/0!</v>
      </c>
      <c r="AW22" s="100" t="e">
        <f t="shared" si="34"/>
        <v>#DIV/0!</v>
      </c>
      <c r="AX22" s="100" t="e">
        <f t="shared" si="34"/>
        <v>#DIV/0!</v>
      </c>
      <c r="AY22" s="100" t="e">
        <f t="shared" si="34"/>
        <v>#DIV/0!</v>
      </c>
      <c r="AZ22" s="100" t="e">
        <f t="shared" si="34"/>
        <v>#DIV/0!</v>
      </c>
      <c r="BA22" s="100" t="e">
        <f t="shared" si="34"/>
        <v>#DIV/0!</v>
      </c>
    </row>
    <row r="23" spans="1:53" s="98" customFormat="1" ht="15" customHeight="1">
      <c r="A23" s="99" t="s">
        <v>23</v>
      </c>
      <c r="B23" s="99">
        <f>K23+T23+AL23+AU23</f>
        <v>7</v>
      </c>
      <c r="C23" s="99">
        <f>L23+U23+AM23+AV23</f>
        <v>460</v>
      </c>
      <c r="D23" s="99">
        <f>M23+V23+AN23</f>
        <v>402</v>
      </c>
      <c r="E23" s="99">
        <f aca="true" t="shared" si="35" ref="E23:H24">N23+W23+AO23+AX23</f>
        <v>58</v>
      </c>
      <c r="F23" s="99">
        <f t="shared" si="35"/>
        <v>151</v>
      </c>
      <c r="G23" s="99">
        <f t="shared" si="35"/>
        <v>9</v>
      </c>
      <c r="H23" s="99">
        <f t="shared" si="35"/>
        <v>184</v>
      </c>
      <c r="I23" s="79"/>
      <c r="J23" s="99" t="s">
        <v>23</v>
      </c>
      <c r="K23" s="91">
        <v>3.9</v>
      </c>
      <c r="L23" s="91">
        <v>220</v>
      </c>
      <c r="M23" s="91">
        <f>SUM(N23:Q23)</f>
        <v>193</v>
      </c>
      <c r="N23" s="91">
        <v>24</v>
      </c>
      <c r="O23" s="91">
        <v>68</v>
      </c>
      <c r="P23" s="91">
        <v>7</v>
      </c>
      <c r="Q23" s="91">
        <v>94</v>
      </c>
      <c r="R23" s="79"/>
      <c r="S23" s="99" t="s">
        <v>23</v>
      </c>
      <c r="T23" s="91">
        <v>3.1</v>
      </c>
      <c r="U23" s="91">
        <v>240</v>
      </c>
      <c r="V23" s="91">
        <f>SUM(W23:Z23)</f>
        <v>209</v>
      </c>
      <c r="W23" s="91">
        <v>34</v>
      </c>
      <c r="X23" s="91">
        <v>83</v>
      </c>
      <c r="Y23" s="91">
        <v>2</v>
      </c>
      <c r="Z23" s="91">
        <v>90</v>
      </c>
      <c r="AA23" s="79"/>
      <c r="AB23" s="99" t="s">
        <v>23</v>
      </c>
      <c r="AC23" s="99"/>
      <c r="AD23" s="99"/>
      <c r="AE23" s="99"/>
      <c r="AF23" s="99"/>
      <c r="AG23" s="99"/>
      <c r="AH23" s="99"/>
      <c r="AI23" s="99"/>
      <c r="AJ23" s="79"/>
      <c r="AK23" s="99" t="s">
        <v>23</v>
      </c>
      <c r="AL23" s="99"/>
      <c r="AM23" s="99"/>
      <c r="AN23" s="99"/>
      <c r="AO23" s="99"/>
      <c r="AP23" s="99"/>
      <c r="AQ23" s="99"/>
      <c r="AR23" s="99"/>
      <c r="AS23" s="79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98" customFormat="1" ht="15" customHeight="1">
      <c r="A24" s="99" t="s">
        <v>32</v>
      </c>
      <c r="B24" s="99">
        <f>K24+T24+AL24+AU24</f>
        <v>0</v>
      </c>
      <c r="C24" s="99">
        <f>L24+U24+AM24+AV24</f>
        <v>0</v>
      </c>
      <c r="D24" s="99">
        <f>M24+V24+AN24</f>
        <v>0</v>
      </c>
      <c r="E24" s="99">
        <f t="shared" si="35"/>
        <v>0</v>
      </c>
      <c r="F24" s="99">
        <f t="shared" si="35"/>
        <v>0</v>
      </c>
      <c r="G24" s="99">
        <f t="shared" si="35"/>
        <v>0</v>
      </c>
      <c r="H24" s="99">
        <f t="shared" si="35"/>
        <v>0</v>
      </c>
      <c r="I24" s="79"/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S24" s="79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95</v>
      </c>
      <c r="B25" s="93">
        <f>B24/B23</f>
        <v>0</v>
      </c>
      <c r="C25" s="93">
        <f aca="true" t="shared" si="36" ref="C25:H25">C24/C23</f>
        <v>0</v>
      </c>
      <c r="D25" s="93">
        <f t="shared" si="36"/>
        <v>0</v>
      </c>
      <c r="E25" s="93">
        <f t="shared" si="36"/>
        <v>0</v>
      </c>
      <c r="F25" s="93">
        <f t="shared" si="36"/>
        <v>0</v>
      </c>
      <c r="G25" s="93">
        <f t="shared" si="36"/>
        <v>0</v>
      </c>
      <c r="H25" s="93">
        <f t="shared" si="36"/>
        <v>0</v>
      </c>
      <c r="J25" s="99" t="s">
        <v>2</v>
      </c>
      <c r="K25" s="169">
        <f>+K24/K23</f>
        <v>0</v>
      </c>
      <c r="L25" s="169">
        <f aca="true" t="shared" si="37" ref="L25:Q25">+L24/L23</f>
        <v>0</v>
      </c>
      <c r="M25" s="169">
        <f t="shared" si="37"/>
        <v>0</v>
      </c>
      <c r="N25" s="169">
        <f t="shared" si="37"/>
        <v>0</v>
      </c>
      <c r="O25" s="169">
        <f t="shared" si="37"/>
        <v>0</v>
      </c>
      <c r="P25" s="169">
        <f t="shared" si="37"/>
        <v>0</v>
      </c>
      <c r="Q25" s="169">
        <f t="shared" si="37"/>
        <v>0</v>
      </c>
      <c r="S25" s="99" t="s">
        <v>2</v>
      </c>
      <c r="T25" s="169">
        <f>+T24/T23</f>
        <v>0</v>
      </c>
      <c r="U25" s="169">
        <f aca="true" t="shared" si="38" ref="U25:Z25">+U24/U23</f>
        <v>0</v>
      </c>
      <c r="V25" s="169">
        <f t="shared" si="38"/>
        <v>0</v>
      </c>
      <c r="W25" s="169">
        <f t="shared" si="38"/>
        <v>0</v>
      </c>
      <c r="X25" s="169">
        <f t="shared" si="38"/>
        <v>0</v>
      </c>
      <c r="Y25" s="169">
        <f t="shared" si="38"/>
        <v>0</v>
      </c>
      <c r="Z25" s="169">
        <f t="shared" si="38"/>
        <v>0</v>
      </c>
      <c r="AB25" s="99" t="s">
        <v>2</v>
      </c>
      <c r="AC25" s="169" t="e">
        <f>+AC24/AC23</f>
        <v>#DIV/0!</v>
      </c>
      <c r="AD25" s="169" t="e">
        <f aca="true" t="shared" si="39" ref="AD25:AI25">+AD24/AD23</f>
        <v>#DIV/0!</v>
      </c>
      <c r="AE25" s="169" t="e">
        <f t="shared" si="39"/>
        <v>#DIV/0!</v>
      </c>
      <c r="AF25" s="169" t="e">
        <f t="shared" si="39"/>
        <v>#DIV/0!</v>
      </c>
      <c r="AG25" s="169" t="e">
        <f t="shared" si="39"/>
        <v>#DIV/0!</v>
      </c>
      <c r="AH25" s="169" t="e">
        <f t="shared" si="39"/>
        <v>#DIV/0!</v>
      </c>
      <c r="AI25" s="169" t="e">
        <f t="shared" si="39"/>
        <v>#DIV/0!</v>
      </c>
      <c r="AK25" s="99" t="s">
        <v>2</v>
      </c>
      <c r="AL25" s="169" t="e">
        <f>+AL24/AL23</f>
        <v>#DIV/0!</v>
      </c>
      <c r="AM25" s="169" t="e">
        <f aca="true" t="shared" si="40" ref="AM25:AR25">+AM24/AM23</f>
        <v>#DIV/0!</v>
      </c>
      <c r="AN25" s="169" t="e">
        <f t="shared" si="40"/>
        <v>#DIV/0!</v>
      </c>
      <c r="AO25" s="169" t="e">
        <f t="shared" si="40"/>
        <v>#DIV/0!</v>
      </c>
      <c r="AP25" s="169" t="e">
        <f t="shared" si="40"/>
        <v>#DIV/0!</v>
      </c>
      <c r="AQ25" s="169" t="e">
        <f t="shared" si="40"/>
        <v>#DIV/0!</v>
      </c>
      <c r="AR25" s="169" t="e">
        <f t="shared" si="40"/>
        <v>#DIV/0!</v>
      </c>
      <c r="AT25" s="99" t="s">
        <v>2</v>
      </c>
      <c r="AU25" s="169" t="e">
        <f>+AU24/AU23</f>
        <v>#DIV/0!</v>
      </c>
      <c r="AV25" s="169" t="e">
        <f aca="true" t="shared" si="41" ref="AV25:BA25">+AV24/AV23</f>
        <v>#DIV/0!</v>
      </c>
      <c r="AW25" s="169" t="e">
        <f t="shared" si="41"/>
        <v>#DIV/0!</v>
      </c>
      <c r="AX25" s="169" t="e">
        <f t="shared" si="41"/>
        <v>#DIV/0!</v>
      </c>
      <c r="AY25" s="169" t="e">
        <f t="shared" si="41"/>
        <v>#DIV/0!</v>
      </c>
      <c r="AZ25" s="169" t="e">
        <f t="shared" si="41"/>
        <v>#DIV/0!</v>
      </c>
      <c r="BA25" s="169" t="e">
        <f t="shared" si="41"/>
        <v>#DIV/0!</v>
      </c>
    </row>
    <row r="26" spans="1:53" s="98" customFormat="1" ht="15" customHeight="1">
      <c r="A26" s="99" t="s">
        <v>24</v>
      </c>
      <c r="B26" s="99">
        <f>K26+T26+AL26+AU26</f>
        <v>114.60000000000001</v>
      </c>
      <c r="C26" s="99">
        <f>L26+U26+AM26+AV26</f>
        <v>6930</v>
      </c>
      <c r="D26" s="99">
        <f>M26+V26+AN26</f>
        <v>5955</v>
      </c>
      <c r="E26" s="99">
        <f aca="true" t="shared" si="42" ref="E26:H27">N26+W26+AO26+AX26</f>
        <v>807</v>
      </c>
      <c r="F26" s="99">
        <f t="shared" si="42"/>
        <v>1784</v>
      </c>
      <c r="G26" s="99">
        <f t="shared" si="42"/>
        <v>279</v>
      </c>
      <c r="H26" s="99">
        <f t="shared" si="42"/>
        <v>3085</v>
      </c>
      <c r="I26" s="79"/>
      <c r="J26" s="99" t="s">
        <v>24</v>
      </c>
      <c r="K26" s="91">
        <v>44.2</v>
      </c>
      <c r="L26" s="91">
        <v>1820</v>
      </c>
      <c r="M26" s="91">
        <f>SUM(N26:Q26)</f>
        <v>1464</v>
      </c>
      <c r="N26" s="91">
        <v>72</v>
      </c>
      <c r="O26" s="91">
        <v>314</v>
      </c>
      <c r="P26" s="91">
        <v>126</v>
      </c>
      <c r="Q26" s="91">
        <v>952</v>
      </c>
      <c r="R26" s="79"/>
      <c r="S26" s="99" t="s">
        <v>24</v>
      </c>
      <c r="T26" s="91">
        <v>68.4</v>
      </c>
      <c r="U26" s="91">
        <v>5070</v>
      </c>
      <c r="V26" s="91">
        <f>SUM(W26:Z26)</f>
        <v>4456</v>
      </c>
      <c r="W26" s="91">
        <v>734</v>
      </c>
      <c r="X26" s="91">
        <v>1466</v>
      </c>
      <c r="Y26" s="91">
        <v>152</v>
      </c>
      <c r="Z26" s="91">
        <v>2104</v>
      </c>
      <c r="AA26" s="79"/>
      <c r="AB26" s="99" t="s">
        <v>24</v>
      </c>
      <c r="AC26" s="170">
        <v>2.1</v>
      </c>
      <c r="AD26" s="171">
        <v>200</v>
      </c>
      <c r="AE26" s="171">
        <f>SUM(AF26:AI26)</f>
        <v>169</v>
      </c>
      <c r="AF26" s="171">
        <v>54</v>
      </c>
      <c r="AG26" s="171">
        <v>10</v>
      </c>
      <c r="AH26" s="171">
        <v>6</v>
      </c>
      <c r="AI26" s="171">
        <v>99</v>
      </c>
      <c r="AJ26" s="79"/>
      <c r="AK26" s="99" t="s">
        <v>24</v>
      </c>
      <c r="AL26" s="92">
        <v>2</v>
      </c>
      <c r="AM26" s="91">
        <v>40</v>
      </c>
      <c r="AN26" s="91">
        <f>SUM(AO26:AR26)</f>
        <v>35</v>
      </c>
      <c r="AO26" s="91">
        <v>1</v>
      </c>
      <c r="AP26" s="91">
        <v>4</v>
      </c>
      <c r="AQ26" s="91">
        <v>1</v>
      </c>
      <c r="AR26" s="91">
        <v>29</v>
      </c>
      <c r="AS26" s="79"/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98" customFormat="1" ht="15" customHeight="1">
      <c r="A27" s="99" t="s">
        <v>33</v>
      </c>
      <c r="B27" s="99">
        <f>K27+T27+AL27+AU27</f>
        <v>0</v>
      </c>
      <c r="C27" s="99">
        <f>L27+U27+AM27+AV27</f>
        <v>0</v>
      </c>
      <c r="D27" s="99">
        <f>M27+V27+AN27</f>
        <v>0</v>
      </c>
      <c r="E27" s="99">
        <f t="shared" si="42"/>
        <v>0</v>
      </c>
      <c r="F27" s="99">
        <f t="shared" si="42"/>
        <v>0</v>
      </c>
      <c r="G27" s="99">
        <f t="shared" si="42"/>
        <v>0</v>
      </c>
      <c r="H27" s="99">
        <f t="shared" si="42"/>
        <v>0</v>
      </c>
      <c r="I27" s="79"/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S27" s="79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95</v>
      </c>
      <c r="B28" s="93">
        <f>B27/B26</f>
        <v>0</v>
      </c>
      <c r="C28" s="93">
        <f aca="true" t="shared" si="43" ref="C28:H28">C27/C26</f>
        <v>0</v>
      </c>
      <c r="D28" s="93">
        <f t="shared" si="43"/>
        <v>0</v>
      </c>
      <c r="E28" s="93">
        <f t="shared" si="43"/>
        <v>0</v>
      </c>
      <c r="F28" s="93">
        <f t="shared" si="43"/>
        <v>0</v>
      </c>
      <c r="G28" s="93">
        <f t="shared" si="43"/>
        <v>0</v>
      </c>
      <c r="H28" s="93">
        <f t="shared" si="43"/>
        <v>0</v>
      </c>
      <c r="J28" s="99" t="s">
        <v>2</v>
      </c>
      <c r="K28" s="169">
        <f>+K27/K26</f>
        <v>0</v>
      </c>
      <c r="L28" s="169">
        <f aca="true" t="shared" si="44" ref="L28:Q28">+L27/L26</f>
        <v>0</v>
      </c>
      <c r="M28" s="169">
        <f t="shared" si="44"/>
        <v>0</v>
      </c>
      <c r="N28" s="169">
        <f t="shared" si="44"/>
        <v>0</v>
      </c>
      <c r="O28" s="169">
        <f t="shared" si="44"/>
        <v>0</v>
      </c>
      <c r="P28" s="169">
        <f t="shared" si="44"/>
        <v>0</v>
      </c>
      <c r="Q28" s="169">
        <f t="shared" si="44"/>
        <v>0</v>
      </c>
      <c r="S28" s="99" t="s">
        <v>2</v>
      </c>
      <c r="T28" s="169">
        <f>+T27/T26</f>
        <v>0</v>
      </c>
      <c r="U28" s="169">
        <f aca="true" t="shared" si="45" ref="U28:Z28">+U27/U26</f>
        <v>0</v>
      </c>
      <c r="V28" s="169">
        <f t="shared" si="45"/>
        <v>0</v>
      </c>
      <c r="W28" s="169">
        <f t="shared" si="45"/>
        <v>0</v>
      </c>
      <c r="X28" s="169">
        <f t="shared" si="45"/>
        <v>0</v>
      </c>
      <c r="Y28" s="169">
        <f t="shared" si="45"/>
        <v>0</v>
      </c>
      <c r="Z28" s="169">
        <f t="shared" si="45"/>
        <v>0</v>
      </c>
      <c r="AB28" s="99" t="s">
        <v>2</v>
      </c>
      <c r="AC28" s="169">
        <f>+AC27/AC26</f>
        <v>0</v>
      </c>
      <c r="AD28" s="169">
        <f aca="true" t="shared" si="46" ref="AD28:AI28">+AD27/AD26</f>
        <v>0</v>
      </c>
      <c r="AE28" s="169">
        <f t="shared" si="46"/>
        <v>0</v>
      </c>
      <c r="AF28" s="169">
        <f t="shared" si="46"/>
        <v>0</v>
      </c>
      <c r="AG28" s="169">
        <f t="shared" si="46"/>
        <v>0</v>
      </c>
      <c r="AH28" s="169">
        <f t="shared" si="46"/>
        <v>0</v>
      </c>
      <c r="AI28" s="169">
        <f t="shared" si="46"/>
        <v>0</v>
      </c>
      <c r="AK28" s="99" t="s">
        <v>2</v>
      </c>
      <c r="AL28" s="169">
        <f>+AL27/AL26</f>
        <v>0</v>
      </c>
      <c r="AM28" s="169">
        <f aca="true" t="shared" si="47" ref="AM28:AR28">+AM27/AM26</f>
        <v>0</v>
      </c>
      <c r="AN28" s="169">
        <f t="shared" si="47"/>
        <v>0</v>
      </c>
      <c r="AO28" s="169">
        <f t="shared" si="47"/>
        <v>0</v>
      </c>
      <c r="AP28" s="169">
        <f t="shared" si="47"/>
        <v>0</v>
      </c>
      <c r="AQ28" s="169">
        <f t="shared" si="47"/>
        <v>0</v>
      </c>
      <c r="AR28" s="169">
        <f t="shared" si="47"/>
        <v>0</v>
      </c>
      <c r="AT28" s="99" t="s">
        <v>2</v>
      </c>
      <c r="AU28" s="100" t="e">
        <f>+AU27/AU26</f>
        <v>#DIV/0!</v>
      </c>
      <c r="AV28" s="100" t="e">
        <f aca="true" t="shared" si="48" ref="AV28:BA28">+AV27/AV26</f>
        <v>#DIV/0!</v>
      </c>
      <c r="AW28" s="100" t="e">
        <f t="shared" si="48"/>
        <v>#DIV/0!</v>
      </c>
      <c r="AX28" s="100" t="e">
        <f t="shared" si="48"/>
        <v>#DIV/0!</v>
      </c>
      <c r="AY28" s="100" t="e">
        <f t="shared" si="48"/>
        <v>#DIV/0!</v>
      </c>
      <c r="AZ28" s="100" t="e">
        <f t="shared" si="48"/>
        <v>#DIV/0!</v>
      </c>
      <c r="BA28" s="100" t="e">
        <f t="shared" si="48"/>
        <v>#DIV/0!</v>
      </c>
    </row>
    <row r="29" spans="1:53" s="98" customFormat="1" ht="15" customHeight="1">
      <c r="A29" s="99" t="s">
        <v>25</v>
      </c>
      <c r="B29" s="99">
        <f>K29+T29+AL29+AU29</f>
        <v>327.5</v>
      </c>
      <c r="C29" s="99">
        <f>L29+U29+AM29+AV29</f>
        <v>20230</v>
      </c>
      <c r="D29" s="99">
        <f>M29+V29+AN29</f>
        <v>17618</v>
      </c>
      <c r="E29" s="99">
        <f aca="true" t="shared" si="49" ref="E29:H30">N29+W29+AO29+AX29</f>
        <v>3365</v>
      </c>
      <c r="F29" s="99">
        <f t="shared" si="49"/>
        <v>5527</v>
      </c>
      <c r="G29" s="99">
        <f t="shared" si="49"/>
        <v>505</v>
      </c>
      <c r="H29" s="99">
        <f t="shared" si="49"/>
        <v>8221</v>
      </c>
      <c r="I29" s="79"/>
      <c r="J29" s="99" t="s">
        <v>25</v>
      </c>
      <c r="K29" s="91">
        <v>98.1</v>
      </c>
      <c r="L29" s="91">
        <v>3230</v>
      </c>
      <c r="M29" s="91">
        <f>SUM(N29:Q29)</f>
        <v>2723</v>
      </c>
      <c r="N29" s="91">
        <v>170</v>
      </c>
      <c r="O29" s="91">
        <v>550</v>
      </c>
      <c r="P29" s="91">
        <v>144</v>
      </c>
      <c r="Q29" s="91">
        <v>1859</v>
      </c>
      <c r="R29" s="79"/>
      <c r="S29" s="99" t="s">
        <v>25</v>
      </c>
      <c r="T29" s="91">
        <v>228.9</v>
      </c>
      <c r="U29" s="91">
        <v>16990</v>
      </c>
      <c r="V29" s="91">
        <f>SUM(W29:Z29)</f>
        <v>14885</v>
      </c>
      <c r="W29" s="91">
        <v>3195</v>
      </c>
      <c r="X29" s="91">
        <v>4975</v>
      </c>
      <c r="Y29" s="91">
        <v>361</v>
      </c>
      <c r="Z29" s="91">
        <v>6354</v>
      </c>
      <c r="AA29" s="79"/>
      <c r="AB29" s="99" t="s">
        <v>25</v>
      </c>
      <c r="AC29" s="170">
        <v>2.1</v>
      </c>
      <c r="AD29" s="171">
        <v>200</v>
      </c>
      <c r="AE29" s="171">
        <f>SUM(AF29:AI29)</f>
        <v>169</v>
      </c>
      <c r="AF29" s="171">
        <v>50</v>
      </c>
      <c r="AG29" s="171">
        <v>10</v>
      </c>
      <c r="AH29" s="171">
        <v>6</v>
      </c>
      <c r="AI29" s="171">
        <v>103</v>
      </c>
      <c r="AJ29" s="79"/>
      <c r="AK29" s="99" t="s">
        <v>25</v>
      </c>
      <c r="AL29" s="91">
        <v>0.5</v>
      </c>
      <c r="AM29" s="91">
        <v>10</v>
      </c>
      <c r="AN29" s="91">
        <f>SUM(AO29:AR29)</f>
        <v>10</v>
      </c>
      <c r="AO29" s="91">
        <v>0</v>
      </c>
      <c r="AP29" s="91">
        <v>2</v>
      </c>
      <c r="AQ29" s="91">
        <v>0</v>
      </c>
      <c r="AR29" s="91">
        <v>8</v>
      </c>
      <c r="AS29" s="79"/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98" customFormat="1" ht="15" customHeight="1">
      <c r="A30" s="99" t="s">
        <v>34</v>
      </c>
      <c r="B30" s="99">
        <f>K30+T30+AL30+AU30</f>
        <v>0</v>
      </c>
      <c r="C30" s="99">
        <f>L30+U30+AM30+AV30</f>
        <v>0</v>
      </c>
      <c r="D30" s="99">
        <f>M30+V30+AN30</f>
        <v>0</v>
      </c>
      <c r="E30" s="99">
        <f t="shared" si="49"/>
        <v>0</v>
      </c>
      <c r="F30" s="99">
        <f t="shared" si="49"/>
        <v>0</v>
      </c>
      <c r="G30" s="99">
        <f t="shared" si="49"/>
        <v>0</v>
      </c>
      <c r="H30" s="99">
        <f t="shared" si="49"/>
        <v>0</v>
      </c>
      <c r="I30" s="79"/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S30" s="79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95</v>
      </c>
      <c r="B31" s="93">
        <f>B30/B29</f>
        <v>0</v>
      </c>
      <c r="C31" s="93">
        <f aca="true" t="shared" si="50" ref="C31:H31">C30/C29</f>
        <v>0</v>
      </c>
      <c r="D31" s="93">
        <f t="shared" si="50"/>
        <v>0</v>
      </c>
      <c r="E31" s="93">
        <f t="shared" si="50"/>
        <v>0</v>
      </c>
      <c r="F31" s="93">
        <f t="shared" si="50"/>
        <v>0</v>
      </c>
      <c r="G31" s="93">
        <f t="shared" si="50"/>
        <v>0</v>
      </c>
      <c r="H31" s="93">
        <f t="shared" si="50"/>
        <v>0</v>
      </c>
      <c r="J31" s="99" t="s">
        <v>2</v>
      </c>
      <c r="K31" s="169">
        <f>+K30/K29</f>
        <v>0</v>
      </c>
      <c r="L31" s="169">
        <f aca="true" t="shared" si="51" ref="L31:Q31">+L30/L29</f>
        <v>0</v>
      </c>
      <c r="M31" s="169">
        <f t="shared" si="51"/>
        <v>0</v>
      </c>
      <c r="N31" s="169">
        <f t="shared" si="51"/>
        <v>0</v>
      </c>
      <c r="O31" s="169">
        <f t="shared" si="51"/>
        <v>0</v>
      </c>
      <c r="P31" s="169">
        <f t="shared" si="51"/>
        <v>0</v>
      </c>
      <c r="Q31" s="169">
        <f t="shared" si="51"/>
        <v>0</v>
      </c>
      <c r="S31" s="99" t="s">
        <v>2</v>
      </c>
      <c r="T31" s="169">
        <f>+T30/T29</f>
        <v>0</v>
      </c>
      <c r="U31" s="169">
        <f aca="true" t="shared" si="52" ref="U31:Z31">+U30/U29</f>
        <v>0</v>
      </c>
      <c r="V31" s="169">
        <f t="shared" si="52"/>
        <v>0</v>
      </c>
      <c r="W31" s="169">
        <f t="shared" si="52"/>
        <v>0</v>
      </c>
      <c r="X31" s="169">
        <f t="shared" si="52"/>
        <v>0</v>
      </c>
      <c r="Y31" s="169">
        <f t="shared" si="52"/>
        <v>0</v>
      </c>
      <c r="Z31" s="169">
        <f t="shared" si="52"/>
        <v>0</v>
      </c>
      <c r="AB31" s="99" t="s">
        <v>2</v>
      </c>
      <c r="AC31" s="169">
        <f>+AC30/AC29</f>
        <v>0</v>
      </c>
      <c r="AD31" s="169">
        <f aca="true" t="shared" si="53" ref="AD31:AI31">+AD30/AD29</f>
        <v>0</v>
      </c>
      <c r="AE31" s="169">
        <f t="shared" si="53"/>
        <v>0</v>
      </c>
      <c r="AF31" s="169">
        <f t="shared" si="53"/>
        <v>0</v>
      </c>
      <c r="AG31" s="169">
        <f t="shared" si="53"/>
        <v>0</v>
      </c>
      <c r="AH31" s="169">
        <f t="shared" si="53"/>
        <v>0</v>
      </c>
      <c r="AI31" s="169">
        <f t="shared" si="53"/>
        <v>0</v>
      </c>
      <c r="AK31" s="99" t="s">
        <v>2</v>
      </c>
      <c r="AL31" s="169">
        <f>+AL30/AL29</f>
        <v>0</v>
      </c>
      <c r="AM31" s="169">
        <f aca="true" t="shared" si="54" ref="AM31:AR31">+AM30/AM29</f>
        <v>0</v>
      </c>
      <c r="AN31" s="169">
        <f t="shared" si="54"/>
        <v>0</v>
      </c>
      <c r="AO31" s="169" t="e">
        <f t="shared" si="54"/>
        <v>#DIV/0!</v>
      </c>
      <c r="AP31" s="169">
        <f t="shared" si="54"/>
        <v>0</v>
      </c>
      <c r="AQ31" s="169" t="e">
        <f t="shared" si="54"/>
        <v>#DIV/0!</v>
      </c>
      <c r="AR31" s="169">
        <f t="shared" si="54"/>
        <v>0</v>
      </c>
      <c r="AT31" s="99" t="s">
        <v>2</v>
      </c>
      <c r="AU31" s="100" t="e">
        <f>+AU30/AU29</f>
        <v>#DIV/0!</v>
      </c>
      <c r="AV31" s="100" t="e">
        <f aca="true" t="shared" si="55" ref="AV31:BA31">+AV30/AV29</f>
        <v>#DIV/0!</v>
      </c>
      <c r="AW31" s="100" t="e">
        <f t="shared" si="55"/>
        <v>#DIV/0!</v>
      </c>
      <c r="AX31" s="100" t="e">
        <f t="shared" si="55"/>
        <v>#DIV/0!</v>
      </c>
      <c r="AY31" s="100" t="e">
        <f t="shared" si="55"/>
        <v>#DIV/0!</v>
      </c>
      <c r="AZ31" s="100" t="e">
        <f t="shared" si="55"/>
        <v>#DIV/0!</v>
      </c>
      <c r="BA31" s="100" t="e">
        <f t="shared" si="55"/>
        <v>#DIV/0!</v>
      </c>
    </row>
    <row r="32" spans="1:53" s="98" customFormat="1" ht="15" customHeight="1">
      <c r="A32" s="99" t="s">
        <v>26</v>
      </c>
      <c r="B32" s="99">
        <f>K32+T32+AL32+AU32</f>
        <v>10.3</v>
      </c>
      <c r="C32" s="99">
        <f>L32+U32+AM32+AV32</f>
        <v>1100</v>
      </c>
      <c r="D32" s="99">
        <f>M32+V32+AN32</f>
        <v>935</v>
      </c>
      <c r="E32" s="99">
        <f aca="true" t="shared" si="56" ref="E32:H33">N32+W32+AO32+AX32</f>
        <v>244</v>
      </c>
      <c r="F32" s="99">
        <f t="shared" si="56"/>
        <v>537</v>
      </c>
      <c r="G32" s="99">
        <f t="shared" si="56"/>
        <v>55</v>
      </c>
      <c r="H32" s="99">
        <f t="shared" si="56"/>
        <v>99</v>
      </c>
      <c r="I32" s="79"/>
      <c r="J32" s="99" t="s">
        <v>26</v>
      </c>
      <c r="K32" s="91">
        <v>0</v>
      </c>
      <c r="L32" s="91">
        <v>0</v>
      </c>
      <c r="M32" s="91">
        <f>SUM(N32:Q32)</f>
        <v>0</v>
      </c>
      <c r="N32" s="91">
        <v>0</v>
      </c>
      <c r="O32" s="91">
        <v>0</v>
      </c>
      <c r="P32" s="91">
        <v>0</v>
      </c>
      <c r="Q32" s="91">
        <v>0</v>
      </c>
      <c r="R32" s="79"/>
      <c r="S32" s="99" t="s">
        <v>26</v>
      </c>
      <c r="T32" s="91">
        <v>10.3</v>
      </c>
      <c r="U32" s="91">
        <v>1100</v>
      </c>
      <c r="V32" s="91">
        <f>SUM(W32:Z32)</f>
        <v>935</v>
      </c>
      <c r="W32" s="91">
        <v>244</v>
      </c>
      <c r="X32" s="91">
        <v>537</v>
      </c>
      <c r="Y32" s="91">
        <v>55</v>
      </c>
      <c r="Z32" s="91">
        <v>99</v>
      </c>
      <c r="AA32" s="79"/>
      <c r="AB32" s="99" t="s">
        <v>26</v>
      </c>
      <c r="AC32" s="170">
        <v>9.4</v>
      </c>
      <c r="AD32" s="171">
        <v>1010</v>
      </c>
      <c r="AE32" s="171">
        <f>SUM(AF32:AI32)</f>
        <v>860</v>
      </c>
      <c r="AF32" s="171">
        <v>224</v>
      </c>
      <c r="AG32" s="171">
        <v>495</v>
      </c>
      <c r="AH32" s="171">
        <v>50</v>
      </c>
      <c r="AI32" s="171">
        <v>91</v>
      </c>
      <c r="AJ32" s="79"/>
      <c r="AK32" s="99" t="s">
        <v>26</v>
      </c>
      <c r="AL32" s="92">
        <v>0</v>
      </c>
      <c r="AM32" s="91">
        <v>0</v>
      </c>
      <c r="AN32" s="91">
        <f>SUM(AO32:AR32)</f>
        <v>0</v>
      </c>
      <c r="AO32" s="91">
        <v>0</v>
      </c>
      <c r="AP32" s="91">
        <v>0</v>
      </c>
      <c r="AQ32" s="91">
        <v>0</v>
      </c>
      <c r="AR32" s="91">
        <v>0</v>
      </c>
      <c r="AS32" s="79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98" customFormat="1" ht="15" customHeight="1">
      <c r="A33" s="99" t="s">
        <v>35</v>
      </c>
      <c r="B33" s="99">
        <f>K33+T33+AL33+AU33</f>
        <v>0</v>
      </c>
      <c r="C33" s="99">
        <f>L33+U33+AM33+AV33</f>
        <v>0</v>
      </c>
      <c r="D33" s="99">
        <f>M33+V33+AN33</f>
        <v>0</v>
      </c>
      <c r="E33" s="99">
        <f t="shared" si="56"/>
        <v>0</v>
      </c>
      <c r="F33" s="99">
        <f t="shared" si="56"/>
        <v>0</v>
      </c>
      <c r="G33" s="99">
        <f t="shared" si="56"/>
        <v>0</v>
      </c>
      <c r="H33" s="99">
        <f t="shared" si="56"/>
        <v>0</v>
      </c>
      <c r="I33" s="79"/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S33" s="79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95</v>
      </c>
      <c r="B34" s="93">
        <f>B33/B32</f>
        <v>0</v>
      </c>
      <c r="C34" s="93">
        <f aca="true" t="shared" si="57" ref="C34:H34">C33/C32</f>
        <v>0</v>
      </c>
      <c r="D34" s="93">
        <f t="shared" si="57"/>
        <v>0</v>
      </c>
      <c r="E34" s="93">
        <f t="shared" si="57"/>
        <v>0</v>
      </c>
      <c r="F34" s="93">
        <f t="shared" si="57"/>
        <v>0</v>
      </c>
      <c r="G34" s="93">
        <f t="shared" si="57"/>
        <v>0</v>
      </c>
      <c r="H34" s="93">
        <f t="shared" si="57"/>
        <v>0</v>
      </c>
      <c r="J34" s="99" t="s">
        <v>2</v>
      </c>
      <c r="K34" s="172" t="e">
        <f aca="true" t="shared" si="58" ref="K34:Q34">+K33/K32*100</f>
        <v>#DIV/0!</v>
      </c>
      <c r="L34" s="172" t="e">
        <f t="shared" si="58"/>
        <v>#DIV/0!</v>
      </c>
      <c r="M34" s="172" t="e">
        <f t="shared" si="58"/>
        <v>#DIV/0!</v>
      </c>
      <c r="N34" s="172" t="e">
        <f t="shared" si="58"/>
        <v>#DIV/0!</v>
      </c>
      <c r="O34" s="172" t="e">
        <f t="shared" si="58"/>
        <v>#DIV/0!</v>
      </c>
      <c r="P34" s="172" t="e">
        <f t="shared" si="58"/>
        <v>#DIV/0!</v>
      </c>
      <c r="Q34" s="172" t="e">
        <f t="shared" si="58"/>
        <v>#DIV/0!</v>
      </c>
      <c r="S34" s="99" t="s">
        <v>2</v>
      </c>
      <c r="T34" s="169">
        <f>+T33/T32</f>
        <v>0</v>
      </c>
      <c r="U34" s="169">
        <f aca="true" t="shared" si="59" ref="U34:Z34">+U33/U32</f>
        <v>0</v>
      </c>
      <c r="V34" s="169">
        <f t="shared" si="59"/>
        <v>0</v>
      </c>
      <c r="W34" s="169">
        <f t="shared" si="59"/>
        <v>0</v>
      </c>
      <c r="X34" s="169">
        <f t="shared" si="59"/>
        <v>0</v>
      </c>
      <c r="Y34" s="169">
        <f t="shared" si="59"/>
        <v>0</v>
      </c>
      <c r="Z34" s="169">
        <f t="shared" si="59"/>
        <v>0</v>
      </c>
      <c r="AB34" s="99" t="s">
        <v>2</v>
      </c>
      <c r="AC34" s="169">
        <f>+AC33/AC32</f>
        <v>0</v>
      </c>
      <c r="AD34" s="169">
        <f aca="true" t="shared" si="60" ref="AD34:AI34">+AD33/AD32</f>
        <v>0</v>
      </c>
      <c r="AE34" s="169">
        <f t="shared" si="60"/>
        <v>0</v>
      </c>
      <c r="AF34" s="169">
        <f t="shared" si="60"/>
        <v>0</v>
      </c>
      <c r="AG34" s="169">
        <f t="shared" si="60"/>
        <v>0</v>
      </c>
      <c r="AH34" s="169">
        <f t="shared" si="60"/>
        <v>0</v>
      </c>
      <c r="AI34" s="169">
        <f t="shared" si="60"/>
        <v>0</v>
      </c>
      <c r="AK34" s="99" t="s">
        <v>2</v>
      </c>
      <c r="AL34" s="169" t="e">
        <f>+AL33/AL32</f>
        <v>#DIV/0!</v>
      </c>
      <c r="AM34" s="169" t="e">
        <f aca="true" t="shared" si="61" ref="AM34:AR34">+AM33/AM32</f>
        <v>#DIV/0!</v>
      </c>
      <c r="AN34" s="169" t="e">
        <f t="shared" si="61"/>
        <v>#DIV/0!</v>
      </c>
      <c r="AO34" s="169" t="e">
        <f t="shared" si="61"/>
        <v>#DIV/0!</v>
      </c>
      <c r="AP34" s="169" t="e">
        <f t="shared" si="61"/>
        <v>#DIV/0!</v>
      </c>
      <c r="AQ34" s="169" t="e">
        <f t="shared" si="61"/>
        <v>#DIV/0!</v>
      </c>
      <c r="AR34" s="169" t="e">
        <f t="shared" si="61"/>
        <v>#DIV/0!</v>
      </c>
      <c r="AT34" s="99" t="s">
        <v>2</v>
      </c>
      <c r="AU34" s="100" t="e">
        <f>+AU33/AU32</f>
        <v>#DIV/0!</v>
      </c>
      <c r="AV34" s="100" t="e">
        <f aca="true" t="shared" si="62" ref="AV34:BA34">+AV33/AV32</f>
        <v>#DIV/0!</v>
      </c>
      <c r="AW34" s="100" t="e">
        <f t="shared" si="62"/>
        <v>#DIV/0!</v>
      </c>
      <c r="AX34" s="100" t="e">
        <f t="shared" si="62"/>
        <v>#DIV/0!</v>
      </c>
      <c r="AY34" s="100" t="e">
        <f t="shared" si="62"/>
        <v>#DIV/0!</v>
      </c>
      <c r="AZ34" s="100" t="e">
        <f t="shared" si="62"/>
        <v>#DIV/0!</v>
      </c>
      <c r="BA34" s="100" t="e">
        <f t="shared" si="62"/>
        <v>#DIV/0!</v>
      </c>
    </row>
    <row r="35" spans="1:53" s="98" customFormat="1" ht="15" customHeight="1">
      <c r="A35" s="99" t="s">
        <v>27</v>
      </c>
      <c r="B35" s="99">
        <f>K35+T35+AL35+AU35</f>
        <v>157.5</v>
      </c>
      <c r="C35" s="99">
        <f>L35+U35+AM35+AV35</f>
        <v>13870</v>
      </c>
      <c r="D35" s="99">
        <f>M35+V35+AN35</f>
        <v>11361</v>
      </c>
      <c r="E35" s="99">
        <f aca="true" t="shared" si="63" ref="E35:H36">N35+W35+AO35+AX35</f>
        <v>137</v>
      </c>
      <c r="F35" s="99">
        <f t="shared" si="63"/>
        <v>693</v>
      </c>
      <c r="G35" s="99">
        <f t="shared" si="63"/>
        <v>1391</v>
      </c>
      <c r="H35" s="99">
        <f t="shared" si="63"/>
        <v>9140</v>
      </c>
      <c r="I35" s="79"/>
      <c r="J35" s="99" t="s">
        <v>27</v>
      </c>
      <c r="K35" s="91">
        <v>8.2</v>
      </c>
      <c r="L35" s="91">
        <v>230</v>
      </c>
      <c r="M35" s="91">
        <f>SUM(N35:Q35)</f>
        <v>179</v>
      </c>
      <c r="N35" s="91">
        <v>1</v>
      </c>
      <c r="O35" s="91">
        <v>12</v>
      </c>
      <c r="P35" s="91">
        <v>27</v>
      </c>
      <c r="Q35" s="91">
        <v>139</v>
      </c>
      <c r="R35" s="79"/>
      <c r="S35" s="99" t="s">
        <v>27</v>
      </c>
      <c r="T35" s="91">
        <v>148.8</v>
      </c>
      <c r="U35" s="91">
        <v>13630</v>
      </c>
      <c r="V35" s="91">
        <f>SUM(W35:Z35)</f>
        <v>11174</v>
      </c>
      <c r="W35" s="91">
        <v>136</v>
      </c>
      <c r="X35" s="91">
        <v>680</v>
      </c>
      <c r="Y35" s="91">
        <v>1363</v>
      </c>
      <c r="Z35" s="91">
        <v>8995</v>
      </c>
      <c r="AA35" s="79"/>
      <c r="AB35" s="99" t="s">
        <v>27</v>
      </c>
      <c r="AC35" s="170">
        <v>1.3</v>
      </c>
      <c r="AD35" s="171">
        <v>120</v>
      </c>
      <c r="AE35" s="171">
        <f>SUM(AF35:AI35)</f>
        <v>95</v>
      </c>
      <c r="AF35" s="171">
        <v>1</v>
      </c>
      <c r="AG35" s="171">
        <v>6</v>
      </c>
      <c r="AH35" s="171">
        <v>12</v>
      </c>
      <c r="AI35" s="171">
        <v>76</v>
      </c>
      <c r="AJ35" s="79"/>
      <c r="AK35" s="99" t="s">
        <v>27</v>
      </c>
      <c r="AL35" s="91">
        <v>0.5</v>
      </c>
      <c r="AM35" s="91">
        <v>10</v>
      </c>
      <c r="AN35" s="91">
        <f>SUM(AO35:AR35)</f>
        <v>8</v>
      </c>
      <c r="AO35" s="91">
        <v>0</v>
      </c>
      <c r="AP35" s="91">
        <v>1</v>
      </c>
      <c r="AQ35" s="91">
        <v>1</v>
      </c>
      <c r="AR35" s="91">
        <v>6</v>
      </c>
      <c r="AS35" s="79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98" customFormat="1" ht="15" customHeight="1">
      <c r="A36" s="99" t="s">
        <v>36</v>
      </c>
      <c r="B36" s="99">
        <f>K36+T36+AL36+AU36</f>
        <v>0</v>
      </c>
      <c r="C36" s="99">
        <f>L36+U36+AM36+AV36</f>
        <v>0</v>
      </c>
      <c r="D36" s="99">
        <f>M36+V36+AN36</f>
        <v>0</v>
      </c>
      <c r="E36" s="99">
        <f t="shared" si="63"/>
        <v>0</v>
      </c>
      <c r="F36" s="99">
        <f t="shared" si="63"/>
        <v>0</v>
      </c>
      <c r="G36" s="99">
        <f t="shared" si="63"/>
        <v>0</v>
      </c>
      <c r="H36" s="99">
        <f t="shared" si="63"/>
        <v>0</v>
      </c>
      <c r="I36" s="79"/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91"/>
      <c r="AS36" s="79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95</v>
      </c>
      <c r="B37" s="93">
        <f>B36/B35</f>
        <v>0</v>
      </c>
      <c r="C37" s="93">
        <f aca="true" t="shared" si="64" ref="C37:H37">C36/C35</f>
        <v>0</v>
      </c>
      <c r="D37" s="93">
        <f t="shared" si="64"/>
        <v>0</v>
      </c>
      <c r="E37" s="93">
        <f t="shared" si="64"/>
        <v>0</v>
      </c>
      <c r="F37" s="93">
        <f t="shared" si="64"/>
        <v>0</v>
      </c>
      <c r="G37" s="93">
        <f t="shared" si="64"/>
        <v>0</v>
      </c>
      <c r="H37" s="93">
        <f t="shared" si="64"/>
        <v>0</v>
      </c>
      <c r="J37" s="99" t="s">
        <v>2</v>
      </c>
      <c r="K37" s="169">
        <f>+K36/K35</f>
        <v>0</v>
      </c>
      <c r="L37" s="169">
        <f aca="true" t="shared" si="65" ref="L37:Q37">+L36/L35</f>
        <v>0</v>
      </c>
      <c r="M37" s="169">
        <f t="shared" si="65"/>
        <v>0</v>
      </c>
      <c r="N37" s="169">
        <f t="shared" si="65"/>
        <v>0</v>
      </c>
      <c r="O37" s="169">
        <f t="shared" si="65"/>
        <v>0</v>
      </c>
      <c r="P37" s="169">
        <f t="shared" si="65"/>
        <v>0</v>
      </c>
      <c r="Q37" s="169">
        <f t="shared" si="65"/>
        <v>0</v>
      </c>
      <c r="S37" s="99" t="s">
        <v>2</v>
      </c>
      <c r="T37" s="169">
        <f>+T36/T35</f>
        <v>0</v>
      </c>
      <c r="U37" s="169">
        <f aca="true" t="shared" si="66" ref="U37:Z37">+U36/U35</f>
        <v>0</v>
      </c>
      <c r="V37" s="169">
        <f t="shared" si="66"/>
        <v>0</v>
      </c>
      <c r="W37" s="169">
        <f t="shared" si="66"/>
        <v>0</v>
      </c>
      <c r="X37" s="169">
        <f t="shared" si="66"/>
        <v>0</v>
      </c>
      <c r="Y37" s="169">
        <f t="shared" si="66"/>
        <v>0</v>
      </c>
      <c r="Z37" s="169">
        <f t="shared" si="66"/>
        <v>0</v>
      </c>
      <c r="AB37" s="99" t="s">
        <v>2</v>
      </c>
      <c r="AC37" s="169">
        <f>+AC36/AC35</f>
        <v>0</v>
      </c>
      <c r="AD37" s="169">
        <f aca="true" t="shared" si="67" ref="AD37:AI37">+AD36/AD35</f>
        <v>0</v>
      </c>
      <c r="AE37" s="169">
        <f t="shared" si="67"/>
        <v>0</v>
      </c>
      <c r="AF37" s="169">
        <f t="shared" si="67"/>
        <v>0</v>
      </c>
      <c r="AG37" s="169">
        <f t="shared" si="67"/>
        <v>0</v>
      </c>
      <c r="AH37" s="169">
        <f t="shared" si="67"/>
        <v>0</v>
      </c>
      <c r="AI37" s="169">
        <f t="shared" si="67"/>
        <v>0</v>
      </c>
      <c r="AK37" s="99" t="s">
        <v>2</v>
      </c>
      <c r="AL37" s="169">
        <f aca="true" t="shared" si="68" ref="AL37:AQ37">+AL36/AL35</f>
        <v>0</v>
      </c>
      <c r="AM37" s="169">
        <f t="shared" si="68"/>
        <v>0</v>
      </c>
      <c r="AN37" s="169">
        <f t="shared" si="68"/>
        <v>0</v>
      </c>
      <c r="AO37" s="169" t="e">
        <f t="shared" si="68"/>
        <v>#DIV/0!</v>
      </c>
      <c r="AP37" s="169">
        <f t="shared" si="68"/>
        <v>0</v>
      </c>
      <c r="AQ37" s="169">
        <f t="shared" si="68"/>
        <v>0</v>
      </c>
      <c r="AR37" s="100">
        <f>+AR36/AR35*100</f>
        <v>0</v>
      </c>
      <c r="AT37" s="99" t="s">
        <v>2</v>
      </c>
      <c r="AU37" s="100" t="e">
        <f>+AU36/AU35</f>
        <v>#DIV/0!</v>
      </c>
      <c r="AV37" s="100" t="e">
        <f aca="true" t="shared" si="69" ref="AV37:BA37">+AV36/AV35</f>
        <v>#DIV/0!</v>
      </c>
      <c r="AW37" s="100" t="e">
        <f t="shared" si="69"/>
        <v>#DIV/0!</v>
      </c>
      <c r="AX37" s="100" t="e">
        <f t="shared" si="69"/>
        <v>#DIV/0!</v>
      </c>
      <c r="AY37" s="100" t="e">
        <f t="shared" si="69"/>
        <v>#DIV/0!</v>
      </c>
      <c r="AZ37" s="100" t="e">
        <f t="shared" si="69"/>
        <v>#DIV/0!</v>
      </c>
      <c r="BA37" s="100" t="e">
        <f t="shared" si="69"/>
        <v>#DIV/0!</v>
      </c>
    </row>
    <row r="38" spans="1:53" s="98" customFormat="1" ht="15" customHeight="1">
      <c r="A38" s="99" t="s">
        <v>28</v>
      </c>
      <c r="B38" s="99">
        <f>K38+T38+AL38+AU38</f>
        <v>250.60000000000002</v>
      </c>
      <c r="C38" s="99">
        <f>L38+U38+AM38+AV38</f>
        <v>14320</v>
      </c>
      <c r="D38" s="99">
        <f>M38+V38+AN38</f>
        <v>11637</v>
      </c>
      <c r="E38" s="99">
        <f aca="true" t="shared" si="70" ref="E38:H39">N38+W38+AO38+AX38</f>
        <v>1046</v>
      </c>
      <c r="F38" s="99">
        <f t="shared" si="70"/>
        <v>3074</v>
      </c>
      <c r="G38" s="99">
        <f t="shared" si="70"/>
        <v>472</v>
      </c>
      <c r="H38" s="99">
        <f t="shared" si="70"/>
        <v>7045</v>
      </c>
      <c r="I38" s="79"/>
      <c r="J38" s="99" t="s">
        <v>28</v>
      </c>
      <c r="K38" s="91">
        <v>156.1</v>
      </c>
      <c r="L38" s="91">
        <v>7330</v>
      </c>
      <c r="M38" s="91">
        <f>SUM(N38:Q38)</f>
        <v>6019</v>
      </c>
      <c r="N38" s="91">
        <v>435</v>
      </c>
      <c r="O38" s="91">
        <v>1516</v>
      </c>
      <c r="P38" s="91">
        <v>328</v>
      </c>
      <c r="Q38" s="91">
        <v>3740</v>
      </c>
      <c r="R38" s="79"/>
      <c r="S38" s="99" t="s">
        <v>28</v>
      </c>
      <c r="T38" s="91">
        <v>83.7</v>
      </c>
      <c r="U38" s="91">
        <v>6750</v>
      </c>
      <c r="V38" s="91">
        <f>SUM(W38:Z38)</f>
        <v>5421</v>
      </c>
      <c r="W38" s="91">
        <v>604</v>
      </c>
      <c r="X38" s="91">
        <v>1533</v>
      </c>
      <c r="Y38" s="91">
        <v>142</v>
      </c>
      <c r="Z38" s="91">
        <v>3142</v>
      </c>
      <c r="AA38" s="79"/>
      <c r="AB38" s="99" t="s">
        <v>28</v>
      </c>
      <c r="AC38" s="170">
        <v>19.4</v>
      </c>
      <c r="AD38" s="171">
        <v>1720</v>
      </c>
      <c r="AE38" s="171">
        <f>SUM(AF38:AI38)</f>
        <v>1434</v>
      </c>
      <c r="AF38" s="171">
        <v>174</v>
      </c>
      <c r="AG38" s="171">
        <v>441</v>
      </c>
      <c r="AH38" s="171">
        <v>23</v>
      </c>
      <c r="AI38" s="171">
        <v>796</v>
      </c>
      <c r="AJ38" s="79"/>
      <c r="AK38" s="99" t="s">
        <v>28</v>
      </c>
      <c r="AL38" s="91">
        <v>10.8</v>
      </c>
      <c r="AM38" s="91">
        <v>240</v>
      </c>
      <c r="AN38" s="91">
        <f>SUM(AO38:AR38)</f>
        <v>197</v>
      </c>
      <c r="AO38" s="91">
        <v>7</v>
      </c>
      <c r="AP38" s="91">
        <v>25</v>
      </c>
      <c r="AQ38" s="91">
        <v>2</v>
      </c>
      <c r="AR38" s="91">
        <v>163</v>
      </c>
      <c r="AS38" s="79"/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98" customFormat="1" ht="15" customHeight="1">
      <c r="A39" s="99" t="s">
        <v>37</v>
      </c>
      <c r="B39" s="99">
        <f>K39+T39+AL39+AU39</f>
        <v>0</v>
      </c>
      <c r="C39" s="99">
        <f>L39+U39+AM39+AV39</f>
        <v>0</v>
      </c>
      <c r="D39" s="99">
        <f>M39+V39+AN39</f>
        <v>0</v>
      </c>
      <c r="E39" s="99">
        <f t="shared" si="70"/>
        <v>0</v>
      </c>
      <c r="F39" s="99">
        <f t="shared" si="70"/>
        <v>0</v>
      </c>
      <c r="G39" s="99">
        <f t="shared" si="70"/>
        <v>0</v>
      </c>
      <c r="H39" s="99">
        <f t="shared" si="70"/>
        <v>0</v>
      </c>
      <c r="I39" s="79"/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S39" s="79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95</v>
      </c>
      <c r="B40" s="93">
        <f>B39/B38</f>
        <v>0</v>
      </c>
      <c r="C40" s="93">
        <f aca="true" t="shared" si="71" ref="C40:H40">C39/C38</f>
        <v>0</v>
      </c>
      <c r="D40" s="93">
        <f t="shared" si="71"/>
        <v>0</v>
      </c>
      <c r="E40" s="93">
        <f t="shared" si="71"/>
        <v>0</v>
      </c>
      <c r="F40" s="93">
        <f t="shared" si="71"/>
        <v>0</v>
      </c>
      <c r="G40" s="93">
        <f t="shared" si="71"/>
        <v>0</v>
      </c>
      <c r="H40" s="93">
        <f t="shared" si="71"/>
        <v>0</v>
      </c>
      <c r="J40" s="99" t="s">
        <v>2</v>
      </c>
      <c r="K40" s="169">
        <f>+K39/K38</f>
        <v>0</v>
      </c>
      <c r="L40" s="169">
        <f aca="true" t="shared" si="72" ref="L40:Q40">+L39/L38</f>
        <v>0</v>
      </c>
      <c r="M40" s="169">
        <f t="shared" si="72"/>
        <v>0</v>
      </c>
      <c r="N40" s="169">
        <f t="shared" si="72"/>
        <v>0</v>
      </c>
      <c r="O40" s="169">
        <f t="shared" si="72"/>
        <v>0</v>
      </c>
      <c r="P40" s="169">
        <f t="shared" si="72"/>
        <v>0</v>
      </c>
      <c r="Q40" s="169">
        <f t="shared" si="72"/>
        <v>0</v>
      </c>
      <c r="S40" s="99" t="s">
        <v>2</v>
      </c>
      <c r="T40" s="169">
        <f>+T39/T38</f>
        <v>0</v>
      </c>
      <c r="U40" s="169">
        <f aca="true" t="shared" si="73" ref="U40:Z40">+U39/U38</f>
        <v>0</v>
      </c>
      <c r="V40" s="169">
        <f t="shared" si="73"/>
        <v>0</v>
      </c>
      <c r="W40" s="169">
        <f t="shared" si="73"/>
        <v>0</v>
      </c>
      <c r="X40" s="169">
        <f t="shared" si="73"/>
        <v>0</v>
      </c>
      <c r="Y40" s="169">
        <f t="shared" si="73"/>
        <v>0</v>
      </c>
      <c r="Z40" s="169">
        <f t="shared" si="73"/>
        <v>0</v>
      </c>
      <c r="AB40" s="99" t="s">
        <v>2</v>
      </c>
      <c r="AC40" s="169">
        <f>+AC39/AC38</f>
        <v>0</v>
      </c>
      <c r="AD40" s="169">
        <f aca="true" t="shared" si="74" ref="AD40:AI40">+AD39/AD38</f>
        <v>0</v>
      </c>
      <c r="AE40" s="169">
        <f t="shared" si="74"/>
        <v>0</v>
      </c>
      <c r="AF40" s="169">
        <f t="shared" si="74"/>
        <v>0</v>
      </c>
      <c r="AG40" s="169">
        <f t="shared" si="74"/>
        <v>0</v>
      </c>
      <c r="AH40" s="169">
        <f t="shared" si="74"/>
        <v>0</v>
      </c>
      <c r="AI40" s="169">
        <f t="shared" si="74"/>
        <v>0</v>
      </c>
      <c r="AK40" s="99" t="s">
        <v>2</v>
      </c>
      <c r="AL40" s="169">
        <f>+AL39/AL38</f>
        <v>0</v>
      </c>
      <c r="AM40" s="169">
        <f aca="true" t="shared" si="75" ref="AM40:AR40">+AM39/AM38</f>
        <v>0</v>
      </c>
      <c r="AN40" s="169">
        <f t="shared" si="75"/>
        <v>0</v>
      </c>
      <c r="AO40" s="169">
        <f t="shared" si="75"/>
        <v>0</v>
      </c>
      <c r="AP40" s="169">
        <f t="shared" si="75"/>
        <v>0</v>
      </c>
      <c r="AQ40" s="169">
        <f t="shared" si="75"/>
        <v>0</v>
      </c>
      <c r="AR40" s="169">
        <f t="shared" si="75"/>
        <v>0</v>
      </c>
      <c r="AT40" s="99" t="s">
        <v>2</v>
      </c>
      <c r="AU40" s="100" t="e">
        <f>+AU39/AU38</f>
        <v>#DIV/0!</v>
      </c>
      <c r="AV40" s="100" t="e">
        <f aca="true" t="shared" si="76" ref="AV40:BA40">+AV39/AV38</f>
        <v>#DIV/0!</v>
      </c>
      <c r="AW40" s="100" t="e">
        <f t="shared" si="76"/>
        <v>#DIV/0!</v>
      </c>
      <c r="AX40" s="100" t="e">
        <f t="shared" si="76"/>
        <v>#DIV/0!</v>
      </c>
      <c r="AY40" s="100" t="e">
        <f t="shared" si="76"/>
        <v>#DIV/0!</v>
      </c>
      <c r="AZ40" s="100" t="e">
        <f t="shared" si="76"/>
        <v>#DIV/0!</v>
      </c>
      <c r="BA40" s="100" t="e">
        <f t="shared" si="76"/>
        <v>#DIV/0!</v>
      </c>
    </row>
    <row r="41" spans="1:53" s="98" customFormat="1" ht="15" customHeight="1">
      <c r="A41" s="104"/>
      <c r="B41" s="104"/>
      <c r="C41" s="104"/>
      <c r="D41" s="104"/>
      <c r="E41" s="104"/>
      <c r="F41" s="104"/>
      <c r="G41" s="104"/>
      <c r="H41" s="104"/>
      <c r="I41" s="79"/>
      <c r="M41" s="79"/>
      <c r="R41" s="79"/>
      <c r="V41" s="79"/>
      <c r="AA41" s="79"/>
      <c r="AE41" s="79"/>
      <c r="AJ41" s="79"/>
      <c r="AN41" s="79"/>
      <c r="AS41" s="79"/>
      <c r="AT41"/>
      <c r="AU41"/>
      <c r="AV41"/>
      <c r="AW41"/>
      <c r="AX41"/>
      <c r="AY41"/>
      <c r="AZ41"/>
      <c r="BA41"/>
    </row>
    <row r="42" spans="1:53" s="98" customFormat="1" ht="15" customHeight="1">
      <c r="A42" s="104"/>
      <c r="B42" s="104"/>
      <c r="C42" s="104"/>
      <c r="D42" s="104"/>
      <c r="E42" s="104"/>
      <c r="F42" s="104"/>
      <c r="G42" s="104"/>
      <c r="H42" s="104"/>
      <c r="I42" s="79"/>
      <c r="M42" s="79"/>
      <c r="R42" s="79"/>
      <c r="V42" s="79"/>
      <c r="AA42" s="79"/>
      <c r="AE42" s="79"/>
      <c r="AJ42" s="79"/>
      <c r="AN42" s="79"/>
      <c r="AS42" s="79"/>
      <c r="AT42"/>
      <c r="AU42"/>
      <c r="AV42"/>
      <c r="AW42"/>
      <c r="AX42"/>
      <c r="AY42"/>
      <c r="AZ42"/>
      <c r="BA42"/>
    </row>
    <row r="43" spans="1:53" s="98" customFormat="1" ht="15">
      <c r="A43" s="104"/>
      <c r="B43" s="104"/>
      <c r="C43" s="104"/>
      <c r="D43" s="79" t="s">
        <v>83</v>
      </c>
      <c r="E43" s="104"/>
      <c r="F43" s="104"/>
      <c r="G43" s="104"/>
      <c r="H43" s="104"/>
      <c r="I43" s="79"/>
      <c r="M43" s="79"/>
      <c r="R43" s="79"/>
      <c r="V43" s="79"/>
      <c r="AA43" s="79"/>
      <c r="AE43" s="79"/>
      <c r="AJ43" s="79"/>
      <c r="AN43" s="79"/>
      <c r="AS43" s="79"/>
      <c r="AT43"/>
      <c r="AU43"/>
      <c r="AV43"/>
      <c r="AW43"/>
      <c r="AX43"/>
      <c r="AY43"/>
      <c r="AZ43"/>
      <c r="BA43"/>
    </row>
    <row r="44" spans="1:53" s="98" customFormat="1" ht="16.5" customHeight="1">
      <c r="A44" s="104"/>
      <c r="B44" s="104"/>
      <c r="C44" s="104"/>
      <c r="D44" s="98" t="s">
        <v>87</v>
      </c>
      <c r="E44" s="104"/>
      <c r="F44" s="104"/>
      <c r="G44" s="104"/>
      <c r="H44" s="104"/>
      <c r="I44" s="79"/>
      <c r="M44" s="79"/>
      <c r="R44" s="79"/>
      <c r="V44" s="79"/>
      <c r="AA44" s="79"/>
      <c r="AE44" s="79"/>
      <c r="AJ44" s="79"/>
      <c r="AN44" s="79"/>
      <c r="AS44" s="79"/>
      <c r="AT44"/>
      <c r="AU44"/>
      <c r="AV44"/>
      <c r="AW44"/>
      <c r="AX44"/>
      <c r="AY44"/>
      <c r="AZ44"/>
      <c r="BA44"/>
    </row>
    <row r="45" spans="1:53" s="98" customFormat="1" ht="15" customHeight="1">
      <c r="A45" s="104"/>
      <c r="B45" s="104"/>
      <c r="C45" s="104"/>
      <c r="D45" s="79" t="s">
        <v>133</v>
      </c>
      <c r="E45" s="139"/>
      <c r="F45" s="139"/>
      <c r="G45" s="104"/>
      <c r="H45" s="104"/>
      <c r="I45" s="79"/>
      <c r="M45" s="79"/>
      <c r="R45" s="79"/>
      <c r="V45" s="79"/>
      <c r="AA45" s="79"/>
      <c r="AE45" s="79"/>
      <c r="AJ45" s="79"/>
      <c r="AN45" s="79"/>
      <c r="AS45" s="79"/>
      <c r="AT45"/>
      <c r="AU45"/>
      <c r="AV45"/>
      <c r="AW45"/>
      <c r="AX45"/>
      <c r="AY45"/>
      <c r="AZ45"/>
      <c r="BA45"/>
    </row>
    <row r="46" spans="1:53" s="98" customFormat="1" ht="15" customHeight="1">
      <c r="A46" s="104"/>
      <c r="B46" s="104"/>
      <c r="C46" s="104"/>
      <c r="D46" s="104"/>
      <c r="E46" s="104"/>
      <c r="F46" s="104"/>
      <c r="G46" s="104"/>
      <c r="H46" s="104"/>
      <c r="I46" s="79"/>
      <c r="M46" s="79"/>
      <c r="R46" s="79"/>
      <c r="V46" s="79"/>
      <c r="AA46" s="79"/>
      <c r="AE46" s="79"/>
      <c r="AJ46" s="79"/>
      <c r="AN46" s="79"/>
      <c r="AS46" s="79"/>
      <c r="AT46"/>
      <c r="AU46"/>
      <c r="AV46"/>
      <c r="AW46"/>
      <c r="AX46"/>
      <c r="AY46"/>
      <c r="AZ46"/>
      <c r="BA46"/>
    </row>
    <row r="47" spans="1:53" s="98" customFormat="1" ht="15" customHeight="1">
      <c r="A47" s="104"/>
      <c r="B47" s="104"/>
      <c r="C47" s="104"/>
      <c r="D47" s="104"/>
      <c r="E47" s="104"/>
      <c r="F47" s="104"/>
      <c r="G47" s="104"/>
      <c r="H47" s="104"/>
      <c r="I47" s="79"/>
      <c r="M47" s="79"/>
      <c r="R47" s="79"/>
      <c r="V47" s="79"/>
      <c r="AA47" s="79"/>
      <c r="AE47" s="79"/>
      <c r="AJ47" s="79"/>
      <c r="AN47" s="79"/>
      <c r="AS47" s="79"/>
      <c r="AT47"/>
      <c r="AU47"/>
      <c r="AV47"/>
      <c r="AW47"/>
      <c r="AX47"/>
      <c r="AY47"/>
      <c r="AZ47"/>
      <c r="BA47"/>
    </row>
    <row r="48" spans="1:53" s="98" customFormat="1" ht="15">
      <c r="A48" s="104"/>
      <c r="B48" s="104"/>
      <c r="C48" s="104"/>
      <c r="D48" s="104"/>
      <c r="E48" s="104"/>
      <c r="F48" s="104"/>
      <c r="G48" s="104"/>
      <c r="H48" s="104"/>
      <c r="I48" s="79"/>
      <c r="M48" s="79"/>
      <c r="R48" s="79"/>
      <c r="V48" s="79"/>
      <c r="AA48" s="79"/>
      <c r="AE48" s="79"/>
      <c r="AJ48" s="79"/>
      <c r="AN48" s="79"/>
      <c r="AS48" s="79"/>
      <c r="AT48"/>
      <c r="AU48"/>
      <c r="AV48"/>
      <c r="AW48"/>
      <c r="AX48"/>
      <c r="AY48"/>
      <c r="AZ48"/>
      <c r="BA48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</sheetData>
  <sheetProtection/>
  <mergeCells count="21">
    <mergeCell ref="E2:H2"/>
    <mergeCell ref="E3:H3"/>
    <mergeCell ref="A4:H4"/>
    <mergeCell ref="A8:H8"/>
    <mergeCell ref="J8:Q8"/>
    <mergeCell ref="S8:Z8"/>
    <mergeCell ref="A19:H19"/>
    <mergeCell ref="A12:H12"/>
    <mergeCell ref="J12:Q12"/>
    <mergeCell ref="S12:Z12"/>
    <mergeCell ref="J19:Q19"/>
    <mergeCell ref="S19:Z19"/>
    <mergeCell ref="AT8:BA8"/>
    <mergeCell ref="AT12:BA12"/>
    <mergeCell ref="AT19:BA19"/>
    <mergeCell ref="AK19:AR19"/>
    <mergeCell ref="AB8:AI8"/>
    <mergeCell ref="AK8:AR8"/>
    <mergeCell ref="AB12:AI12"/>
    <mergeCell ref="AK12:AR12"/>
    <mergeCell ref="AB19:AI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7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6.57421875" style="67" customWidth="1"/>
    <col min="2" max="2" width="7.00390625" style="67" customWidth="1"/>
    <col min="3" max="3" width="8.28125" style="67" customWidth="1"/>
    <col min="4" max="4" width="8.8515625" style="67" customWidth="1"/>
    <col min="5" max="5" width="7.140625" style="67" customWidth="1"/>
    <col min="6" max="6" width="7.8515625" style="67" customWidth="1"/>
    <col min="7" max="7" width="8.140625" style="67" customWidth="1"/>
    <col min="8" max="8" width="8.421875" style="67" customWidth="1"/>
    <col min="9" max="9" width="9.140625" style="67" customWidth="1"/>
    <col min="10" max="10" width="17.421875" style="67" customWidth="1"/>
    <col min="11" max="11" width="8.140625" style="67" customWidth="1"/>
    <col min="12" max="12" width="7.28125" style="67" customWidth="1"/>
    <col min="13" max="13" width="9.140625" style="67" customWidth="1"/>
    <col min="14" max="17" width="7.28125" style="67" customWidth="1"/>
    <col min="18" max="18" width="9.140625" style="67" customWidth="1"/>
    <col min="19" max="19" width="16.28125" style="67" customWidth="1"/>
    <col min="20" max="20" width="7.28125" style="67" customWidth="1"/>
    <col min="21" max="21" width="8.00390625" style="67" customWidth="1"/>
    <col min="22" max="22" width="9.140625" style="67" customWidth="1"/>
    <col min="23" max="26" width="8.00390625" style="67" customWidth="1"/>
    <col min="27" max="27" width="9.140625" style="67" customWidth="1"/>
    <col min="28" max="28" width="18.00390625" style="67" customWidth="1"/>
    <col min="29" max="29" width="7.421875" style="67" customWidth="1"/>
    <col min="30" max="30" width="8.00390625" style="67" customWidth="1"/>
    <col min="31" max="31" width="9.140625" style="67" customWidth="1"/>
    <col min="32" max="35" width="7.140625" style="67" customWidth="1"/>
    <col min="36" max="36" width="9.140625" style="67" customWidth="1"/>
    <col min="37" max="37" width="17.8515625" style="67" customWidth="1"/>
    <col min="38" max="45" width="9.140625" style="67" customWidth="1"/>
    <col min="46" max="46" width="16.140625" style="0" customWidth="1"/>
    <col min="47" max="47" width="8.421875" style="0" customWidth="1"/>
    <col min="54" max="16384" width="9.140625" style="67" customWidth="1"/>
  </cols>
  <sheetData>
    <row r="1" spans="8:53" s="62" customFormat="1" ht="21.75" customHeight="1">
      <c r="H1" s="84" t="s">
        <v>15</v>
      </c>
      <c r="AT1" s="9"/>
      <c r="AU1" s="9"/>
      <c r="AV1" s="9"/>
      <c r="AW1" s="9"/>
      <c r="AX1" s="9"/>
      <c r="AY1" s="9"/>
      <c r="AZ1" s="9"/>
      <c r="BA1" s="9"/>
    </row>
    <row r="2" spans="5:53" s="63" customFormat="1" ht="19.5" customHeight="1">
      <c r="E2" s="213" t="s">
        <v>78</v>
      </c>
      <c r="F2" s="213"/>
      <c r="G2" s="213"/>
      <c r="H2" s="213"/>
      <c r="AT2" s="8"/>
      <c r="AU2" s="8"/>
      <c r="AV2" s="8"/>
      <c r="AW2" s="8"/>
      <c r="AX2" s="8"/>
      <c r="AY2" s="8"/>
      <c r="AZ2" s="8"/>
      <c r="BA2" s="8"/>
    </row>
    <row r="3" spans="2:53" s="63" customFormat="1" ht="45" customHeight="1">
      <c r="B3" s="64"/>
      <c r="C3" s="64"/>
      <c r="D3" s="64"/>
      <c r="E3" s="212" t="s">
        <v>134</v>
      </c>
      <c r="F3" s="212"/>
      <c r="G3" s="212"/>
      <c r="H3" s="212"/>
      <c r="AT3" s="8"/>
      <c r="AU3" s="8"/>
      <c r="AV3" s="8"/>
      <c r="AW3" s="8"/>
      <c r="AX3" s="8"/>
      <c r="AY3" s="8"/>
      <c r="AZ3" s="8"/>
      <c r="BA3" s="8"/>
    </row>
    <row r="4" spans="1:53" s="62" customFormat="1" ht="44.25" customHeight="1">
      <c r="A4" s="217" t="s">
        <v>109</v>
      </c>
      <c r="B4" s="217"/>
      <c r="C4" s="217"/>
      <c r="D4" s="217"/>
      <c r="E4" s="217"/>
      <c r="F4" s="217"/>
      <c r="G4" s="217"/>
      <c r="H4" s="217"/>
      <c r="J4" s="65"/>
      <c r="K4" s="64"/>
      <c r="L4" s="64"/>
      <c r="N4" s="64"/>
      <c r="O4" s="64"/>
      <c r="P4" s="64"/>
      <c r="Q4" s="64"/>
      <c r="AT4" s="9"/>
      <c r="AU4" s="9"/>
      <c r="AV4" s="9"/>
      <c r="AW4" s="9"/>
      <c r="AX4" s="9"/>
      <c r="AY4" s="9"/>
      <c r="AZ4" s="9"/>
      <c r="BA4" s="9"/>
    </row>
    <row r="5" spans="1:51" ht="27" customHeight="1">
      <c r="A5" s="66" t="s">
        <v>19</v>
      </c>
      <c r="F5" s="63"/>
      <c r="J5" s="66" t="s">
        <v>17</v>
      </c>
      <c r="O5" s="66"/>
      <c r="P5" s="66"/>
      <c r="S5" s="66" t="s">
        <v>18</v>
      </c>
      <c r="X5" s="66"/>
      <c r="Y5" s="66"/>
      <c r="AB5" s="68" t="s">
        <v>20</v>
      </c>
      <c r="AC5" s="68"/>
      <c r="AD5" s="68"/>
      <c r="AF5" s="68"/>
      <c r="AG5" s="68"/>
      <c r="AH5" s="68"/>
      <c r="AK5" s="66" t="s">
        <v>21</v>
      </c>
      <c r="AP5" s="66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85" customFormat="1" ht="15" customHeight="1">
      <c r="A8" s="218" t="s">
        <v>16</v>
      </c>
      <c r="B8" s="219"/>
      <c r="C8" s="219"/>
      <c r="D8" s="219"/>
      <c r="E8" s="219"/>
      <c r="F8" s="219"/>
      <c r="G8" s="219"/>
      <c r="H8" s="220"/>
      <c r="J8" s="218" t="s">
        <v>16</v>
      </c>
      <c r="K8" s="219"/>
      <c r="L8" s="219"/>
      <c r="M8" s="219"/>
      <c r="N8" s="219"/>
      <c r="O8" s="219"/>
      <c r="P8" s="219"/>
      <c r="Q8" s="220"/>
      <c r="S8" s="218" t="s">
        <v>16</v>
      </c>
      <c r="T8" s="219"/>
      <c r="U8" s="219"/>
      <c r="V8" s="219"/>
      <c r="W8" s="219"/>
      <c r="X8" s="219"/>
      <c r="Y8" s="219"/>
      <c r="Z8" s="220"/>
      <c r="AB8" s="218" t="s">
        <v>16</v>
      </c>
      <c r="AC8" s="219"/>
      <c r="AD8" s="219"/>
      <c r="AE8" s="219"/>
      <c r="AF8" s="219"/>
      <c r="AG8" s="219"/>
      <c r="AH8" s="219"/>
      <c r="AI8" s="220"/>
      <c r="AK8" s="218" t="s">
        <v>16</v>
      </c>
      <c r="AL8" s="219"/>
      <c r="AM8" s="219"/>
      <c r="AN8" s="219"/>
      <c r="AO8" s="219"/>
      <c r="AP8" s="219"/>
      <c r="AQ8" s="219"/>
      <c r="AR8" s="220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85" customFormat="1" ht="15" customHeight="1">
      <c r="A9" s="83" t="s">
        <v>29</v>
      </c>
      <c r="B9" s="83">
        <f>K9+T9+AL9</f>
        <v>877.6000000000001</v>
      </c>
      <c r="C9" s="83">
        <f aca="true" t="shared" si="0" ref="B9:H10">+L9+U9+AM9</f>
        <v>40160</v>
      </c>
      <c r="D9" s="83">
        <f t="shared" si="0"/>
        <v>34438</v>
      </c>
      <c r="E9" s="83">
        <f t="shared" si="0"/>
        <v>2732</v>
      </c>
      <c r="F9" s="83">
        <f t="shared" si="0"/>
        <v>10134</v>
      </c>
      <c r="G9" s="83">
        <f t="shared" si="0"/>
        <v>2149</v>
      </c>
      <c r="H9" s="83">
        <f t="shared" si="0"/>
        <v>19423</v>
      </c>
      <c r="J9" s="83" t="s">
        <v>22</v>
      </c>
      <c r="K9" s="83">
        <f>K13+K20</f>
        <v>196.1</v>
      </c>
      <c r="L9" s="83">
        <f aca="true" t="shared" si="1" ref="L9:Q9">L13+L20</f>
        <v>5635</v>
      </c>
      <c r="M9" s="83">
        <f t="shared" si="1"/>
        <v>4150</v>
      </c>
      <c r="N9" s="83">
        <f t="shared" si="1"/>
        <v>146</v>
      </c>
      <c r="O9" s="83">
        <f t="shared" si="1"/>
        <v>1606</v>
      </c>
      <c r="P9" s="83">
        <f t="shared" si="1"/>
        <v>800</v>
      </c>
      <c r="Q9" s="83">
        <f t="shared" si="1"/>
        <v>1598</v>
      </c>
      <c r="S9" s="83" t="s">
        <v>22</v>
      </c>
      <c r="T9" s="86">
        <f>T13+T20</f>
        <v>656.8000000000001</v>
      </c>
      <c r="U9" s="83">
        <f aca="true" t="shared" si="2" ref="U9:Z10">U13+U20</f>
        <v>33765</v>
      </c>
      <c r="V9" s="83">
        <f t="shared" si="2"/>
        <v>29720</v>
      </c>
      <c r="W9" s="83">
        <f t="shared" si="2"/>
        <v>2564</v>
      </c>
      <c r="X9" s="83">
        <f t="shared" si="2"/>
        <v>8443</v>
      </c>
      <c r="Y9" s="83">
        <f t="shared" si="2"/>
        <v>1336</v>
      </c>
      <c r="Z9" s="83">
        <f t="shared" si="2"/>
        <v>17377</v>
      </c>
      <c r="AB9" s="83" t="s">
        <v>22</v>
      </c>
      <c r="AC9" s="83">
        <f aca="true" t="shared" si="3" ref="AC9:AI10">AC13+AC20</f>
        <v>0</v>
      </c>
      <c r="AD9" s="83">
        <f t="shared" si="3"/>
        <v>0</v>
      </c>
      <c r="AE9" s="83">
        <f t="shared" si="3"/>
        <v>0</v>
      </c>
      <c r="AF9" s="83">
        <f t="shared" si="3"/>
        <v>0</v>
      </c>
      <c r="AG9" s="83">
        <f t="shared" si="3"/>
        <v>0</v>
      </c>
      <c r="AH9" s="83">
        <f t="shared" si="3"/>
        <v>0</v>
      </c>
      <c r="AI9" s="83">
        <f t="shared" si="3"/>
        <v>0</v>
      </c>
      <c r="AK9" s="83" t="s">
        <v>22</v>
      </c>
      <c r="AL9" s="83">
        <f aca="true" t="shared" si="4" ref="AL9:AR10">AL13+AL20</f>
        <v>24.699999999999996</v>
      </c>
      <c r="AM9" s="83">
        <f t="shared" si="4"/>
        <v>760</v>
      </c>
      <c r="AN9" s="83">
        <f t="shared" si="4"/>
        <v>568</v>
      </c>
      <c r="AO9" s="83">
        <f t="shared" si="4"/>
        <v>22</v>
      </c>
      <c r="AP9" s="83">
        <f t="shared" si="4"/>
        <v>85</v>
      </c>
      <c r="AQ9" s="83">
        <f t="shared" si="4"/>
        <v>13</v>
      </c>
      <c r="AR9" s="83">
        <f t="shared" si="4"/>
        <v>448</v>
      </c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85" customFormat="1" ht="15" customHeight="1">
      <c r="A10" s="83" t="s">
        <v>30</v>
      </c>
      <c r="B10" s="86">
        <f t="shared" si="0"/>
        <v>0</v>
      </c>
      <c r="C10" s="83">
        <f t="shared" si="0"/>
        <v>0</v>
      </c>
      <c r="D10" s="83">
        <f t="shared" si="0"/>
        <v>0</v>
      </c>
      <c r="E10" s="83">
        <f t="shared" si="0"/>
        <v>0</v>
      </c>
      <c r="F10" s="83">
        <f t="shared" si="0"/>
        <v>0</v>
      </c>
      <c r="G10" s="83">
        <f t="shared" si="0"/>
        <v>0</v>
      </c>
      <c r="H10" s="83">
        <f t="shared" si="0"/>
        <v>0</v>
      </c>
      <c r="J10" s="83" t="s">
        <v>30</v>
      </c>
      <c r="K10" s="83">
        <f>K14+K21</f>
        <v>0</v>
      </c>
      <c r="L10" s="83">
        <f aca="true" t="shared" si="6" ref="L10:Q10">L14+L21</f>
        <v>0</v>
      </c>
      <c r="M10" s="83">
        <f t="shared" si="6"/>
        <v>0</v>
      </c>
      <c r="N10" s="83">
        <f t="shared" si="6"/>
        <v>0</v>
      </c>
      <c r="O10" s="83">
        <f t="shared" si="6"/>
        <v>0</v>
      </c>
      <c r="P10" s="83">
        <f t="shared" si="6"/>
        <v>0</v>
      </c>
      <c r="Q10" s="83">
        <f t="shared" si="6"/>
        <v>0</v>
      </c>
      <c r="S10" s="83" t="s">
        <v>30</v>
      </c>
      <c r="T10" s="83">
        <f>T14+T21</f>
        <v>0</v>
      </c>
      <c r="U10" s="83">
        <f t="shared" si="2"/>
        <v>0</v>
      </c>
      <c r="V10" s="83">
        <f t="shared" si="2"/>
        <v>0</v>
      </c>
      <c r="W10" s="83">
        <f t="shared" si="2"/>
        <v>0</v>
      </c>
      <c r="X10" s="83">
        <f t="shared" si="2"/>
        <v>0</v>
      </c>
      <c r="Y10" s="83">
        <f t="shared" si="2"/>
        <v>0</v>
      </c>
      <c r="Z10" s="83">
        <f t="shared" si="2"/>
        <v>0</v>
      </c>
      <c r="AB10" s="83" t="s">
        <v>30</v>
      </c>
      <c r="AC10" s="83">
        <f t="shared" si="3"/>
        <v>0</v>
      </c>
      <c r="AD10" s="83">
        <f t="shared" si="3"/>
        <v>0</v>
      </c>
      <c r="AE10" s="83">
        <f t="shared" si="3"/>
        <v>0</v>
      </c>
      <c r="AF10" s="83">
        <f t="shared" si="3"/>
        <v>0</v>
      </c>
      <c r="AG10" s="83">
        <f t="shared" si="3"/>
        <v>0</v>
      </c>
      <c r="AH10" s="83">
        <f t="shared" si="3"/>
        <v>0</v>
      </c>
      <c r="AI10" s="83">
        <f t="shared" si="3"/>
        <v>0</v>
      </c>
      <c r="AK10" s="83" t="s">
        <v>30</v>
      </c>
      <c r="AL10" s="83">
        <f t="shared" si="4"/>
        <v>0</v>
      </c>
      <c r="AM10" s="83">
        <f t="shared" si="4"/>
        <v>0</v>
      </c>
      <c r="AN10" s="83">
        <f t="shared" si="4"/>
        <v>0</v>
      </c>
      <c r="AO10" s="83">
        <f t="shared" si="4"/>
        <v>0</v>
      </c>
      <c r="AP10" s="83">
        <f t="shared" si="4"/>
        <v>0</v>
      </c>
      <c r="AQ10" s="83">
        <f t="shared" si="4"/>
        <v>0</v>
      </c>
      <c r="AR10" s="83">
        <f t="shared" si="4"/>
        <v>0</v>
      </c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97" customFormat="1" ht="15.75" customHeight="1">
      <c r="A11" s="76" t="s">
        <v>31</v>
      </c>
      <c r="B11" s="107">
        <f aca="true" t="shared" si="7" ref="B11:H11">B10/B9</f>
        <v>0</v>
      </c>
      <c r="C11" s="107">
        <f t="shared" si="7"/>
        <v>0</v>
      </c>
      <c r="D11" s="142">
        <f t="shared" si="7"/>
        <v>0</v>
      </c>
      <c r="E11" s="107">
        <f t="shared" si="7"/>
        <v>0</v>
      </c>
      <c r="F11" s="107">
        <f t="shared" si="7"/>
        <v>0</v>
      </c>
      <c r="G11" s="107">
        <f t="shared" si="7"/>
        <v>0</v>
      </c>
      <c r="H11" s="107">
        <f t="shared" si="7"/>
        <v>0</v>
      </c>
      <c r="I11" s="75"/>
      <c r="J11" s="56" t="s">
        <v>2</v>
      </c>
      <c r="K11" s="107">
        <f aca="true" t="shared" si="8" ref="K11:Q11">K10/K9</f>
        <v>0</v>
      </c>
      <c r="L11" s="107">
        <f t="shared" si="8"/>
        <v>0</v>
      </c>
      <c r="M11" s="107">
        <f t="shared" si="8"/>
        <v>0</v>
      </c>
      <c r="N11" s="107">
        <f t="shared" si="8"/>
        <v>0</v>
      </c>
      <c r="O11" s="107">
        <f t="shared" si="8"/>
        <v>0</v>
      </c>
      <c r="P11" s="107">
        <f t="shared" si="8"/>
        <v>0</v>
      </c>
      <c r="Q11" s="107">
        <f t="shared" si="8"/>
        <v>0</v>
      </c>
      <c r="R11" s="75"/>
      <c r="S11" s="56" t="s">
        <v>2</v>
      </c>
      <c r="T11" s="107">
        <f aca="true" t="shared" si="9" ref="T11:Z11">T10/T9</f>
        <v>0</v>
      </c>
      <c r="U11" s="107">
        <f t="shared" si="9"/>
        <v>0</v>
      </c>
      <c r="V11" s="107">
        <f t="shared" si="9"/>
        <v>0</v>
      </c>
      <c r="W11" s="107">
        <f t="shared" si="9"/>
        <v>0</v>
      </c>
      <c r="X11" s="107">
        <f t="shared" si="9"/>
        <v>0</v>
      </c>
      <c r="Y11" s="107">
        <f t="shared" si="9"/>
        <v>0</v>
      </c>
      <c r="Z11" s="107">
        <f t="shared" si="9"/>
        <v>0</v>
      </c>
      <c r="AA11" s="75"/>
      <c r="AB11" s="56" t="s">
        <v>2</v>
      </c>
      <c r="AC11" s="107" t="e">
        <f aca="true" t="shared" si="10" ref="AC11:AI11">AC10/AC9</f>
        <v>#DIV/0!</v>
      </c>
      <c r="AD11" s="107" t="e">
        <f t="shared" si="10"/>
        <v>#DIV/0!</v>
      </c>
      <c r="AE11" s="107" t="e">
        <f t="shared" si="10"/>
        <v>#DIV/0!</v>
      </c>
      <c r="AF11" s="107" t="e">
        <f t="shared" si="10"/>
        <v>#DIV/0!</v>
      </c>
      <c r="AG11" s="107" t="e">
        <f t="shared" si="10"/>
        <v>#DIV/0!</v>
      </c>
      <c r="AH11" s="107" t="e">
        <f t="shared" si="10"/>
        <v>#DIV/0!</v>
      </c>
      <c r="AI11" s="107" t="e">
        <f t="shared" si="10"/>
        <v>#DIV/0!</v>
      </c>
      <c r="AJ11" s="75"/>
      <c r="AK11" s="56" t="s">
        <v>2</v>
      </c>
      <c r="AL11" s="107">
        <f aca="true" t="shared" si="11" ref="AL11:AR11">AL10/AL9</f>
        <v>0</v>
      </c>
      <c r="AM11" s="107">
        <f t="shared" si="11"/>
        <v>0</v>
      </c>
      <c r="AN11" s="107">
        <f t="shared" si="11"/>
        <v>0</v>
      </c>
      <c r="AO11" s="107">
        <f t="shared" si="11"/>
        <v>0</v>
      </c>
      <c r="AP11" s="107">
        <f t="shared" si="11"/>
        <v>0</v>
      </c>
      <c r="AQ11" s="107">
        <f t="shared" si="11"/>
        <v>0</v>
      </c>
      <c r="AR11" s="107">
        <f t="shared" si="11"/>
        <v>0</v>
      </c>
      <c r="AT11" s="56" t="s">
        <v>31</v>
      </c>
      <c r="AU11" s="186" t="e">
        <f>AU10/AU9</f>
        <v>#DIV/0!</v>
      </c>
      <c r="AV11" s="186" t="e">
        <f aca="true" t="shared" si="12" ref="AV11:BA11">AV10/AV9</f>
        <v>#DIV/0!</v>
      </c>
      <c r="AW11" s="186" t="e">
        <f t="shared" si="12"/>
        <v>#DIV/0!</v>
      </c>
      <c r="AX11" s="186" t="e">
        <f t="shared" si="12"/>
        <v>#DIV/0!</v>
      </c>
      <c r="AY11" s="186" t="e">
        <f t="shared" si="12"/>
        <v>#DIV/0!</v>
      </c>
      <c r="AZ11" s="186" t="e">
        <f t="shared" si="12"/>
        <v>#DIV/0!</v>
      </c>
      <c r="BA11" s="186" t="e">
        <f t="shared" si="12"/>
        <v>#DIV/0!</v>
      </c>
    </row>
    <row r="12" spans="1:53" s="119" customFormat="1" ht="15" customHeight="1">
      <c r="A12" s="214" t="s">
        <v>1</v>
      </c>
      <c r="B12" s="215"/>
      <c r="C12" s="215"/>
      <c r="D12" s="215"/>
      <c r="E12" s="215"/>
      <c r="F12" s="215"/>
      <c r="G12" s="215"/>
      <c r="H12" s="216"/>
      <c r="J12" s="214" t="s">
        <v>1</v>
      </c>
      <c r="K12" s="215"/>
      <c r="L12" s="215"/>
      <c r="M12" s="215"/>
      <c r="N12" s="215"/>
      <c r="O12" s="215"/>
      <c r="P12" s="215"/>
      <c r="Q12" s="216"/>
      <c r="S12" s="214" t="s">
        <v>1</v>
      </c>
      <c r="T12" s="215"/>
      <c r="U12" s="215"/>
      <c r="V12" s="215"/>
      <c r="W12" s="215"/>
      <c r="X12" s="215"/>
      <c r="Y12" s="215"/>
      <c r="Z12" s="216"/>
      <c r="AB12" s="214" t="s">
        <v>1</v>
      </c>
      <c r="AC12" s="215"/>
      <c r="AD12" s="215"/>
      <c r="AE12" s="215"/>
      <c r="AF12" s="215"/>
      <c r="AG12" s="215"/>
      <c r="AH12" s="215"/>
      <c r="AI12" s="216"/>
      <c r="AK12" s="214" t="s">
        <v>1</v>
      </c>
      <c r="AL12" s="215"/>
      <c r="AM12" s="215"/>
      <c r="AN12" s="215"/>
      <c r="AO12" s="215"/>
      <c r="AP12" s="215"/>
      <c r="AQ12" s="215"/>
      <c r="AR12" s="216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19" customFormat="1" ht="15" customHeight="1">
      <c r="A13" s="114" t="s">
        <v>22</v>
      </c>
      <c r="B13" s="114">
        <f>K13+T13+AL13+AU13</f>
        <v>92</v>
      </c>
      <c r="C13" s="114">
        <f>L13+U13+AM13+AV13</f>
        <v>3195</v>
      </c>
      <c r="D13" s="114">
        <f>M13+V13+AN13</f>
        <v>2261</v>
      </c>
      <c r="E13" s="114">
        <f aca="true" t="shared" si="13" ref="E13:H14">N13+W13+AO13+AX13</f>
        <v>97</v>
      </c>
      <c r="F13" s="114">
        <f t="shared" si="13"/>
        <v>1045</v>
      </c>
      <c r="G13" s="114">
        <f t="shared" si="13"/>
        <v>467</v>
      </c>
      <c r="H13" s="114">
        <f t="shared" si="13"/>
        <v>652</v>
      </c>
      <c r="J13" s="114" t="s">
        <v>22</v>
      </c>
      <c r="K13" s="178">
        <v>82.5</v>
      </c>
      <c r="L13" s="113">
        <v>2765</v>
      </c>
      <c r="M13" s="113">
        <f>SUM(N13:Q13)</f>
        <v>1982</v>
      </c>
      <c r="N13" s="113">
        <v>86</v>
      </c>
      <c r="O13" s="113">
        <v>1004</v>
      </c>
      <c r="P13" s="113">
        <v>461</v>
      </c>
      <c r="Q13" s="113">
        <v>431</v>
      </c>
      <c r="S13" s="114" t="s">
        <v>22</v>
      </c>
      <c r="T13" s="113">
        <v>0.1</v>
      </c>
      <c r="U13" s="113">
        <v>15</v>
      </c>
      <c r="V13" s="113">
        <f>W13+X13+Y13+Z13</f>
        <v>10</v>
      </c>
      <c r="W13" s="113">
        <v>4</v>
      </c>
      <c r="X13" s="113">
        <v>3</v>
      </c>
      <c r="Y13" s="113">
        <v>0</v>
      </c>
      <c r="Z13" s="113">
        <v>3</v>
      </c>
      <c r="AB13" s="114" t="s">
        <v>22</v>
      </c>
      <c r="AC13" s="114"/>
      <c r="AD13" s="114"/>
      <c r="AE13" s="111">
        <f>AF13+AG13+AH13+AI13</f>
        <v>0</v>
      </c>
      <c r="AF13" s="114"/>
      <c r="AG13" s="114"/>
      <c r="AH13" s="114"/>
      <c r="AI13" s="114"/>
      <c r="AK13" s="114" t="s">
        <v>22</v>
      </c>
      <c r="AL13" s="111">
        <v>9.4</v>
      </c>
      <c r="AM13" s="111">
        <v>415</v>
      </c>
      <c r="AN13" s="111">
        <f>AO13+AP13+AQ13+AR13</f>
        <v>269</v>
      </c>
      <c r="AO13" s="111">
        <v>7</v>
      </c>
      <c r="AP13" s="111">
        <v>38</v>
      </c>
      <c r="AQ13" s="111">
        <v>6</v>
      </c>
      <c r="AR13" s="111">
        <v>218</v>
      </c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19" customFormat="1" ht="15" customHeight="1">
      <c r="A14" s="114" t="s">
        <v>30</v>
      </c>
      <c r="B14" s="114">
        <f>K14+T14+AL14+AU14</f>
        <v>0</v>
      </c>
      <c r="C14" s="114">
        <f>L14+U14+AM14+AV14</f>
        <v>0</v>
      </c>
      <c r="D14" s="114">
        <f>M14+V14+AN14</f>
        <v>0</v>
      </c>
      <c r="E14" s="114">
        <f t="shared" si="13"/>
        <v>0</v>
      </c>
      <c r="F14" s="114">
        <f t="shared" si="13"/>
        <v>0</v>
      </c>
      <c r="G14" s="114">
        <f t="shared" si="13"/>
        <v>0</v>
      </c>
      <c r="H14" s="114">
        <f t="shared" si="13"/>
        <v>0</v>
      </c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B14" s="114" t="s">
        <v>30</v>
      </c>
      <c r="AC14" s="114"/>
      <c r="AD14" s="114"/>
      <c r="AE14" s="114"/>
      <c r="AF14" s="114"/>
      <c r="AG14" s="114"/>
      <c r="AH14" s="114"/>
      <c r="AI14" s="114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98" customFormat="1" ht="15.75" customHeight="1">
      <c r="A15" s="99" t="s">
        <v>2</v>
      </c>
      <c r="B15" s="93">
        <f>B14/B13</f>
        <v>0</v>
      </c>
      <c r="C15" s="93">
        <f aca="true" t="shared" si="14" ref="C15:H15">C14/C13</f>
        <v>0</v>
      </c>
      <c r="D15" s="93">
        <f t="shared" si="14"/>
        <v>0</v>
      </c>
      <c r="E15" s="93">
        <f t="shared" si="14"/>
        <v>0</v>
      </c>
      <c r="F15" s="93">
        <f t="shared" si="14"/>
        <v>0</v>
      </c>
      <c r="G15" s="93">
        <f t="shared" si="14"/>
        <v>0</v>
      </c>
      <c r="H15" s="93">
        <f t="shared" si="14"/>
        <v>0</v>
      </c>
      <c r="I15" s="79"/>
      <c r="J15" s="99" t="s">
        <v>2</v>
      </c>
      <c r="K15" s="169">
        <f>+K14/K13</f>
        <v>0</v>
      </c>
      <c r="L15" s="169">
        <f aca="true" t="shared" si="15" ref="L15:Q15">+L14/L13</f>
        <v>0</v>
      </c>
      <c r="M15" s="169">
        <f t="shared" si="15"/>
        <v>0</v>
      </c>
      <c r="N15" s="169">
        <f t="shared" si="15"/>
        <v>0</v>
      </c>
      <c r="O15" s="169">
        <f t="shared" si="15"/>
        <v>0</v>
      </c>
      <c r="P15" s="169">
        <f t="shared" si="15"/>
        <v>0</v>
      </c>
      <c r="Q15" s="169">
        <f t="shared" si="15"/>
        <v>0</v>
      </c>
      <c r="R15" s="79"/>
      <c r="S15" s="99" t="s">
        <v>2</v>
      </c>
      <c r="T15" s="169">
        <f aca="true" t="shared" si="16" ref="T15:Z15">+T14/T13</f>
        <v>0</v>
      </c>
      <c r="U15" s="169">
        <f t="shared" si="16"/>
        <v>0</v>
      </c>
      <c r="V15" s="169">
        <f t="shared" si="16"/>
        <v>0</v>
      </c>
      <c r="W15" s="169">
        <f t="shared" si="16"/>
        <v>0</v>
      </c>
      <c r="X15" s="169">
        <f t="shared" si="16"/>
        <v>0</v>
      </c>
      <c r="Y15" s="169" t="e">
        <f t="shared" si="16"/>
        <v>#DIV/0!</v>
      </c>
      <c r="Z15" s="169">
        <f t="shared" si="16"/>
        <v>0</v>
      </c>
      <c r="AA15" s="79"/>
      <c r="AB15" s="99" t="s">
        <v>2</v>
      </c>
      <c r="AC15" s="169" t="e">
        <f aca="true" t="shared" si="17" ref="AC15:AI15">+AC14/AC13</f>
        <v>#DIV/0!</v>
      </c>
      <c r="AD15" s="169" t="e">
        <f t="shared" si="17"/>
        <v>#DIV/0!</v>
      </c>
      <c r="AE15" s="169" t="e">
        <f t="shared" si="17"/>
        <v>#DIV/0!</v>
      </c>
      <c r="AF15" s="169" t="e">
        <f t="shared" si="17"/>
        <v>#DIV/0!</v>
      </c>
      <c r="AG15" s="169" t="e">
        <f t="shared" si="17"/>
        <v>#DIV/0!</v>
      </c>
      <c r="AH15" s="169" t="e">
        <f t="shared" si="17"/>
        <v>#DIV/0!</v>
      </c>
      <c r="AI15" s="169" t="e">
        <f t="shared" si="17"/>
        <v>#DIV/0!</v>
      </c>
      <c r="AJ15" s="79"/>
      <c r="AK15" s="99" t="s">
        <v>2</v>
      </c>
      <c r="AL15" s="169">
        <f aca="true" t="shared" si="18" ref="AL15:AR15">+AL14/AL13</f>
        <v>0</v>
      </c>
      <c r="AM15" s="169">
        <f t="shared" si="18"/>
        <v>0</v>
      </c>
      <c r="AN15" s="169">
        <f t="shared" si="18"/>
        <v>0</v>
      </c>
      <c r="AO15" s="169">
        <f t="shared" si="18"/>
        <v>0</v>
      </c>
      <c r="AP15" s="169">
        <f t="shared" si="18"/>
        <v>0</v>
      </c>
      <c r="AQ15" s="169">
        <f t="shared" si="18"/>
        <v>0</v>
      </c>
      <c r="AR15" s="169">
        <f t="shared" si="18"/>
        <v>0</v>
      </c>
      <c r="AT15" s="99" t="s">
        <v>31</v>
      </c>
      <c r="AU15" s="100" t="e">
        <f>+AU14/AU13</f>
        <v>#DIV/0!</v>
      </c>
      <c r="AV15" s="100" t="e">
        <f aca="true" t="shared" si="19" ref="AV15:BA15">+AV14/AV13</f>
        <v>#DIV/0!</v>
      </c>
      <c r="AW15" s="100" t="e">
        <f t="shared" si="19"/>
        <v>#DIV/0!</v>
      </c>
      <c r="AX15" s="100" t="e">
        <f t="shared" si="19"/>
        <v>#DIV/0!</v>
      </c>
      <c r="AY15" s="100" t="e">
        <f t="shared" si="19"/>
        <v>#DIV/0!</v>
      </c>
      <c r="AZ15" s="100" t="e">
        <f t="shared" si="19"/>
        <v>#DIV/0!</v>
      </c>
      <c r="BA15" s="100" t="e">
        <f t="shared" si="19"/>
        <v>#DIV/0!</v>
      </c>
    </row>
    <row r="16" spans="1:53" s="87" customFormat="1" ht="15" customHeight="1">
      <c r="A16" s="88" t="s">
        <v>3</v>
      </c>
      <c r="B16" s="88">
        <f aca="true" t="shared" si="20" ref="B16:C18">K16+T16+AL16+AU16</f>
        <v>0</v>
      </c>
      <c r="C16" s="88">
        <f t="shared" si="20"/>
        <v>0</v>
      </c>
      <c r="D16" s="88">
        <f>M16+V16+AN16</f>
        <v>0</v>
      </c>
      <c r="E16" s="88">
        <f aca="true" t="shared" si="21" ref="E16:H18">N16+W16+AO16+AX16</f>
        <v>0</v>
      </c>
      <c r="F16" s="88">
        <f t="shared" si="21"/>
        <v>0</v>
      </c>
      <c r="G16" s="88">
        <f t="shared" si="21"/>
        <v>0</v>
      </c>
      <c r="H16" s="88">
        <f t="shared" si="21"/>
        <v>0</v>
      </c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87" customFormat="1" ht="15" customHeight="1">
      <c r="A17" s="88" t="s">
        <v>4</v>
      </c>
      <c r="B17" s="88">
        <f t="shared" si="20"/>
        <v>0</v>
      </c>
      <c r="C17" s="88">
        <f t="shared" si="20"/>
        <v>0</v>
      </c>
      <c r="D17" s="88">
        <f>M17+V17+AN17</f>
        <v>0</v>
      </c>
      <c r="E17" s="88">
        <f t="shared" si="21"/>
        <v>0</v>
      </c>
      <c r="F17" s="88">
        <f t="shared" si="21"/>
        <v>0</v>
      </c>
      <c r="G17" s="88">
        <f t="shared" si="21"/>
        <v>0</v>
      </c>
      <c r="H17" s="88">
        <f t="shared" si="21"/>
        <v>0</v>
      </c>
      <c r="J17" s="88" t="s">
        <v>4</v>
      </c>
      <c r="K17" s="81"/>
      <c r="L17" s="81"/>
      <c r="M17" s="81"/>
      <c r="N17" s="81"/>
      <c r="O17" s="81"/>
      <c r="P17" s="81"/>
      <c r="Q17" s="81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K17" s="88" t="s">
        <v>4</v>
      </c>
      <c r="AL17" s="80"/>
      <c r="AM17" s="80"/>
      <c r="AN17" s="80"/>
      <c r="AO17" s="80"/>
      <c r="AP17" s="80"/>
      <c r="AQ17" s="80"/>
      <c r="AR17" s="80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87" customFormat="1" ht="15" customHeight="1">
      <c r="A18" s="88" t="s">
        <v>5</v>
      </c>
      <c r="B18" s="88">
        <f t="shared" si="20"/>
        <v>0</v>
      </c>
      <c r="C18" s="88">
        <f t="shared" si="20"/>
        <v>0</v>
      </c>
      <c r="D18" s="88">
        <f>M18+V18+AN18</f>
        <v>0</v>
      </c>
      <c r="E18" s="88">
        <f t="shared" si="21"/>
        <v>0</v>
      </c>
      <c r="F18" s="88">
        <f t="shared" si="21"/>
        <v>0</v>
      </c>
      <c r="G18" s="88">
        <f t="shared" si="21"/>
        <v>0</v>
      </c>
      <c r="H18" s="88">
        <f t="shared" si="21"/>
        <v>0</v>
      </c>
      <c r="J18" s="88" t="s">
        <v>5</v>
      </c>
      <c r="K18" s="81"/>
      <c r="L18" s="81"/>
      <c r="M18" s="81"/>
      <c r="N18" s="81"/>
      <c r="O18" s="81"/>
      <c r="P18" s="81"/>
      <c r="Q18" s="81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K18" s="88" t="s">
        <v>5</v>
      </c>
      <c r="AL18" s="80"/>
      <c r="AM18" s="80"/>
      <c r="AN18" s="80"/>
      <c r="AO18" s="80"/>
      <c r="AP18" s="80"/>
      <c r="AQ18" s="80"/>
      <c r="AR18" s="80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19" customFormat="1" ht="15" customHeight="1">
      <c r="A19" s="214" t="s">
        <v>6</v>
      </c>
      <c r="B19" s="215"/>
      <c r="C19" s="215"/>
      <c r="D19" s="215"/>
      <c r="E19" s="215"/>
      <c r="F19" s="215"/>
      <c r="G19" s="215"/>
      <c r="H19" s="216"/>
      <c r="J19" s="214" t="s">
        <v>6</v>
      </c>
      <c r="K19" s="215"/>
      <c r="L19" s="215"/>
      <c r="M19" s="215"/>
      <c r="N19" s="215"/>
      <c r="O19" s="215"/>
      <c r="P19" s="215"/>
      <c r="Q19" s="216"/>
      <c r="S19" s="214" t="s">
        <v>6</v>
      </c>
      <c r="T19" s="215"/>
      <c r="U19" s="215"/>
      <c r="V19" s="215"/>
      <c r="W19" s="215"/>
      <c r="X19" s="215"/>
      <c r="Y19" s="215"/>
      <c r="Z19" s="216"/>
      <c r="AB19" s="214" t="s">
        <v>6</v>
      </c>
      <c r="AC19" s="215"/>
      <c r="AD19" s="215"/>
      <c r="AE19" s="215"/>
      <c r="AF19" s="215"/>
      <c r="AG19" s="215"/>
      <c r="AH19" s="215"/>
      <c r="AI19" s="216"/>
      <c r="AK19" s="214" t="s">
        <v>6</v>
      </c>
      <c r="AL19" s="215"/>
      <c r="AM19" s="215"/>
      <c r="AN19" s="215"/>
      <c r="AO19" s="215"/>
      <c r="AP19" s="215"/>
      <c r="AQ19" s="215"/>
      <c r="AR19" s="216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19" customFormat="1" ht="15" customHeight="1">
      <c r="A20" s="114" t="s">
        <v>29</v>
      </c>
      <c r="B20" s="114">
        <f aca="true" t="shared" si="22" ref="B20:H21">K20+T20+AL20</f>
        <v>785.6</v>
      </c>
      <c r="C20" s="114">
        <f t="shared" si="22"/>
        <v>36965</v>
      </c>
      <c r="D20" s="114">
        <f t="shared" si="22"/>
        <v>32177</v>
      </c>
      <c r="E20" s="114">
        <f t="shared" si="22"/>
        <v>2635</v>
      </c>
      <c r="F20" s="114">
        <f t="shared" si="22"/>
        <v>9089</v>
      </c>
      <c r="G20" s="114">
        <f t="shared" si="22"/>
        <v>1682</v>
      </c>
      <c r="H20" s="114">
        <f t="shared" si="22"/>
        <v>18771</v>
      </c>
      <c r="J20" s="114" t="s">
        <v>29</v>
      </c>
      <c r="K20" s="114">
        <f aca="true" t="shared" si="23" ref="K20:Q21">K23+K26+K29+K32+K35+K38</f>
        <v>113.6</v>
      </c>
      <c r="L20" s="122">
        <f t="shared" si="23"/>
        <v>2870</v>
      </c>
      <c r="M20" s="114">
        <f t="shared" si="23"/>
        <v>2168</v>
      </c>
      <c r="N20" s="114">
        <f t="shared" si="23"/>
        <v>60</v>
      </c>
      <c r="O20" s="114">
        <f t="shared" si="23"/>
        <v>602</v>
      </c>
      <c r="P20" s="114">
        <f t="shared" si="23"/>
        <v>339</v>
      </c>
      <c r="Q20" s="114">
        <f t="shared" si="23"/>
        <v>1167</v>
      </c>
      <c r="S20" s="114" t="s">
        <v>29</v>
      </c>
      <c r="T20" s="114">
        <f aca="true" t="shared" si="24" ref="T20:Z21">T23+T26+T29+T32+T35+T38</f>
        <v>656.7</v>
      </c>
      <c r="U20" s="122">
        <f t="shared" si="24"/>
        <v>33750</v>
      </c>
      <c r="V20" s="114">
        <f t="shared" si="24"/>
        <v>29710</v>
      </c>
      <c r="W20" s="114">
        <f t="shared" si="24"/>
        <v>2560</v>
      </c>
      <c r="X20" s="114">
        <f t="shared" si="24"/>
        <v>8440</v>
      </c>
      <c r="Y20" s="114">
        <f t="shared" si="24"/>
        <v>1336</v>
      </c>
      <c r="Z20" s="114">
        <f t="shared" si="24"/>
        <v>17374</v>
      </c>
      <c r="AB20" s="114" t="s">
        <v>29</v>
      </c>
      <c r="AC20" s="114">
        <f aca="true" t="shared" si="25" ref="AC20:AI21">AC23+AC26+AC29+AC32+AC35+AC38</f>
        <v>0</v>
      </c>
      <c r="AD20" s="122">
        <f t="shared" si="25"/>
        <v>0</v>
      </c>
      <c r="AE20" s="114">
        <f t="shared" si="25"/>
        <v>0</v>
      </c>
      <c r="AF20" s="114">
        <f t="shared" si="25"/>
        <v>0</v>
      </c>
      <c r="AG20" s="114">
        <f t="shared" si="25"/>
        <v>0</v>
      </c>
      <c r="AH20" s="114">
        <f t="shared" si="25"/>
        <v>0</v>
      </c>
      <c r="AI20" s="114">
        <f t="shared" si="25"/>
        <v>0</v>
      </c>
      <c r="AK20" s="114" t="s">
        <v>29</v>
      </c>
      <c r="AL20" s="114">
        <f aca="true" t="shared" si="26" ref="AL20:AR21">AL23+AL26+AL29+AL32+AL35+AL38</f>
        <v>15.299999999999997</v>
      </c>
      <c r="AM20" s="122">
        <f t="shared" si="26"/>
        <v>345</v>
      </c>
      <c r="AN20" s="114">
        <f t="shared" si="26"/>
        <v>299</v>
      </c>
      <c r="AO20" s="114">
        <f t="shared" si="26"/>
        <v>15</v>
      </c>
      <c r="AP20" s="114">
        <f t="shared" si="26"/>
        <v>47</v>
      </c>
      <c r="AQ20" s="114">
        <f t="shared" si="26"/>
        <v>7</v>
      </c>
      <c r="AR20" s="114">
        <f t="shared" si="26"/>
        <v>230</v>
      </c>
      <c r="AT20" s="111" t="s">
        <v>29</v>
      </c>
      <c r="AU20" s="111">
        <f aca="true" t="shared" si="27" ref="AU20:BA21">AU23+AU26+AU29+AU32+AU35+AU38</f>
        <v>0</v>
      </c>
      <c r="AV20" s="111">
        <f t="shared" si="27"/>
        <v>0</v>
      </c>
      <c r="AW20" s="111">
        <f t="shared" si="27"/>
        <v>0</v>
      </c>
      <c r="AX20" s="111">
        <f t="shared" si="27"/>
        <v>0</v>
      </c>
      <c r="AY20" s="111">
        <f t="shared" si="27"/>
        <v>0</v>
      </c>
      <c r="AZ20" s="111">
        <f t="shared" si="27"/>
        <v>0</v>
      </c>
      <c r="BA20" s="111">
        <f t="shared" si="27"/>
        <v>0</v>
      </c>
    </row>
    <row r="21" spans="1:53" s="119" customFormat="1" ht="15" customHeight="1">
      <c r="A21" s="114" t="s">
        <v>30</v>
      </c>
      <c r="B21" s="114">
        <f t="shared" si="22"/>
        <v>0</v>
      </c>
      <c r="C21" s="114">
        <f t="shared" si="22"/>
        <v>0</v>
      </c>
      <c r="D21" s="114">
        <f t="shared" si="22"/>
        <v>0</v>
      </c>
      <c r="E21" s="114">
        <f t="shared" si="22"/>
        <v>0</v>
      </c>
      <c r="F21" s="114">
        <f t="shared" si="22"/>
        <v>0</v>
      </c>
      <c r="G21" s="114">
        <f t="shared" si="22"/>
        <v>0</v>
      </c>
      <c r="H21" s="114">
        <f t="shared" si="22"/>
        <v>0</v>
      </c>
      <c r="J21" s="114" t="s">
        <v>30</v>
      </c>
      <c r="K21" s="113">
        <f>K24+K27+K30+K33+K36+K39</f>
        <v>0</v>
      </c>
      <c r="L21" s="113">
        <f t="shared" si="23"/>
        <v>0</v>
      </c>
      <c r="M21" s="113">
        <f t="shared" si="23"/>
        <v>0</v>
      </c>
      <c r="N21" s="113">
        <f t="shared" si="23"/>
        <v>0</v>
      </c>
      <c r="O21" s="113">
        <f t="shared" si="23"/>
        <v>0</v>
      </c>
      <c r="P21" s="113">
        <f t="shared" si="23"/>
        <v>0</v>
      </c>
      <c r="Q21" s="113">
        <f t="shared" si="23"/>
        <v>0</v>
      </c>
      <c r="S21" s="114" t="s">
        <v>30</v>
      </c>
      <c r="T21" s="113">
        <f>T24+T27+T30+T33+T36+T39</f>
        <v>0</v>
      </c>
      <c r="U21" s="113">
        <f t="shared" si="24"/>
        <v>0</v>
      </c>
      <c r="V21" s="113">
        <f t="shared" si="24"/>
        <v>0</v>
      </c>
      <c r="W21" s="113">
        <f t="shared" si="24"/>
        <v>0</v>
      </c>
      <c r="X21" s="113">
        <f t="shared" si="24"/>
        <v>0</v>
      </c>
      <c r="Y21" s="113">
        <f t="shared" si="24"/>
        <v>0</v>
      </c>
      <c r="Z21" s="113">
        <f t="shared" si="24"/>
        <v>0</v>
      </c>
      <c r="AB21" s="114" t="s">
        <v>30</v>
      </c>
      <c r="AC21" s="114">
        <f>AC24+AC27+AC30+AC33+AC36+AC39</f>
        <v>0</v>
      </c>
      <c r="AD21" s="114">
        <f t="shared" si="25"/>
        <v>0</v>
      </c>
      <c r="AE21" s="114">
        <f t="shared" si="25"/>
        <v>0</v>
      </c>
      <c r="AF21" s="114">
        <f t="shared" si="25"/>
        <v>0</v>
      </c>
      <c r="AG21" s="114">
        <f t="shared" si="25"/>
        <v>0</v>
      </c>
      <c r="AH21" s="114">
        <f t="shared" si="25"/>
        <v>0</v>
      </c>
      <c r="AI21" s="114">
        <f t="shared" si="25"/>
        <v>0</v>
      </c>
      <c r="AK21" s="114" t="s">
        <v>30</v>
      </c>
      <c r="AL21" s="111">
        <f>AL24+AL27+AL30+AL33+AL36+AL39</f>
        <v>0</v>
      </c>
      <c r="AM21" s="111">
        <f t="shared" si="26"/>
        <v>0</v>
      </c>
      <c r="AN21" s="111">
        <f t="shared" si="26"/>
        <v>0</v>
      </c>
      <c r="AO21" s="111">
        <f t="shared" si="26"/>
        <v>0</v>
      </c>
      <c r="AP21" s="111">
        <f t="shared" si="26"/>
        <v>0</v>
      </c>
      <c r="AQ21" s="111">
        <f t="shared" si="26"/>
        <v>0</v>
      </c>
      <c r="AR21" s="111">
        <f t="shared" si="26"/>
        <v>0</v>
      </c>
      <c r="AT21" s="113" t="s">
        <v>30</v>
      </c>
      <c r="AU21" s="111">
        <f>AU24+AU27+AU30+AU33+AU36+AU39</f>
        <v>0</v>
      </c>
      <c r="AV21" s="111">
        <f t="shared" si="27"/>
        <v>0</v>
      </c>
      <c r="AW21" s="111">
        <f t="shared" si="27"/>
        <v>0</v>
      </c>
      <c r="AX21" s="111">
        <f t="shared" si="27"/>
        <v>0</v>
      </c>
      <c r="AY21" s="111">
        <f t="shared" si="27"/>
        <v>0</v>
      </c>
      <c r="AZ21" s="111">
        <f t="shared" si="27"/>
        <v>0</v>
      </c>
      <c r="BA21" s="111">
        <f t="shared" si="27"/>
        <v>0</v>
      </c>
    </row>
    <row r="22" spans="1:53" s="98" customFormat="1" ht="15.75" customHeight="1">
      <c r="A22" s="99" t="s">
        <v>2</v>
      </c>
      <c r="B22" s="93">
        <f>B21/B20</f>
        <v>0</v>
      </c>
      <c r="C22" s="93">
        <f aca="true" t="shared" si="28" ref="C22:H22">C21/C20</f>
        <v>0</v>
      </c>
      <c r="D22" s="93">
        <f t="shared" si="28"/>
        <v>0</v>
      </c>
      <c r="E22" s="93">
        <f t="shared" si="28"/>
        <v>0</v>
      </c>
      <c r="F22" s="93">
        <f t="shared" si="28"/>
        <v>0</v>
      </c>
      <c r="G22" s="93">
        <f t="shared" si="28"/>
        <v>0</v>
      </c>
      <c r="H22" s="93">
        <f t="shared" si="28"/>
        <v>0</v>
      </c>
      <c r="I22" s="79"/>
      <c r="J22" s="99" t="s">
        <v>2</v>
      </c>
      <c r="K22" s="169">
        <f aca="true" t="shared" si="29" ref="K22:Q22">+K21/K20</f>
        <v>0</v>
      </c>
      <c r="L22" s="169">
        <f t="shared" si="29"/>
        <v>0</v>
      </c>
      <c r="M22" s="169">
        <f t="shared" si="29"/>
        <v>0</v>
      </c>
      <c r="N22" s="169">
        <f t="shared" si="29"/>
        <v>0</v>
      </c>
      <c r="O22" s="169">
        <f t="shared" si="29"/>
        <v>0</v>
      </c>
      <c r="P22" s="169">
        <f t="shared" si="29"/>
        <v>0</v>
      </c>
      <c r="Q22" s="169">
        <f t="shared" si="29"/>
        <v>0</v>
      </c>
      <c r="R22" s="79"/>
      <c r="S22" s="99" t="s">
        <v>2</v>
      </c>
      <c r="T22" s="172">
        <f aca="true" t="shared" si="30" ref="T22:Z22">+T21/T20*100</f>
        <v>0</v>
      </c>
      <c r="U22" s="172">
        <f t="shared" si="30"/>
        <v>0</v>
      </c>
      <c r="V22" s="172">
        <f t="shared" si="30"/>
        <v>0</v>
      </c>
      <c r="W22" s="172">
        <f t="shared" si="30"/>
        <v>0</v>
      </c>
      <c r="X22" s="172">
        <f t="shared" si="30"/>
        <v>0</v>
      </c>
      <c r="Y22" s="172">
        <f t="shared" si="30"/>
        <v>0</v>
      </c>
      <c r="Z22" s="172">
        <f t="shared" si="30"/>
        <v>0</v>
      </c>
      <c r="AA22" s="79"/>
      <c r="AB22" s="99" t="s">
        <v>2</v>
      </c>
      <c r="AC22" s="93"/>
      <c r="AD22" s="93"/>
      <c r="AE22" s="93"/>
      <c r="AF22" s="93"/>
      <c r="AG22" s="93"/>
      <c r="AH22" s="93"/>
      <c r="AI22" s="93"/>
      <c r="AJ22" s="79"/>
      <c r="AK22" s="99" t="s">
        <v>2</v>
      </c>
      <c r="AL22" s="169">
        <f aca="true" t="shared" si="31" ref="AL22:AR22">+AL21/AL20</f>
        <v>0</v>
      </c>
      <c r="AM22" s="169">
        <f t="shared" si="31"/>
        <v>0</v>
      </c>
      <c r="AN22" s="169">
        <f t="shared" si="31"/>
        <v>0</v>
      </c>
      <c r="AO22" s="169">
        <f t="shared" si="31"/>
        <v>0</v>
      </c>
      <c r="AP22" s="169">
        <f t="shared" si="31"/>
        <v>0</v>
      </c>
      <c r="AQ22" s="169">
        <f t="shared" si="31"/>
        <v>0</v>
      </c>
      <c r="AR22" s="169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87" customFormat="1" ht="15" customHeight="1">
      <c r="A23" s="88" t="s">
        <v>23</v>
      </c>
      <c r="B23" s="88">
        <f>K23+T23+AL23+AU23</f>
        <v>9.600000000000001</v>
      </c>
      <c r="C23" s="88">
        <f>L23+U23+AM23+AV23</f>
        <v>315</v>
      </c>
      <c r="D23" s="88">
        <f>M23+V23+AN23</f>
        <v>266</v>
      </c>
      <c r="E23" s="88">
        <f aca="true" t="shared" si="33" ref="E23:H24">N23+W23+AO23+AX23</f>
        <v>19</v>
      </c>
      <c r="F23" s="88">
        <f t="shared" si="33"/>
        <v>83</v>
      </c>
      <c r="G23" s="88">
        <f t="shared" si="33"/>
        <v>16</v>
      </c>
      <c r="H23" s="88">
        <f t="shared" si="33"/>
        <v>148</v>
      </c>
      <c r="J23" s="88" t="s">
        <v>23</v>
      </c>
      <c r="K23" s="81">
        <v>5.2</v>
      </c>
      <c r="L23" s="81">
        <v>220</v>
      </c>
      <c r="M23" s="81">
        <f>N23+O23+P23+Q23</f>
        <v>184</v>
      </c>
      <c r="N23" s="81">
        <v>11</v>
      </c>
      <c r="O23" s="81">
        <v>59</v>
      </c>
      <c r="P23" s="81">
        <v>13</v>
      </c>
      <c r="Q23" s="81">
        <v>101</v>
      </c>
      <c r="S23" s="88" t="s">
        <v>23</v>
      </c>
      <c r="T23" s="81">
        <v>4.4</v>
      </c>
      <c r="U23" s="81">
        <v>95</v>
      </c>
      <c r="V23" s="81">
        <f>W23+X23+Y23+Z23</f>
        <v>82</v>
      </c>
      <c r="W23" s="81">
        <v>8</v>
      </c>
      <c r="X23" s="81">
        <v>24</v>
      </c>
      <c r="Y23" s="81">
        <v>3</v>
      </c>
      <c r="Z23" s="81">
        <v>47</v>
      </c>
      <c r="AB23" s="88" t="s">
        <v>23</v>
      </c>
      <c r="AC23" s="80"/>
      <c r="AD23" s="80"/>
      <c r="AE23" s="80">
        <f>AF23+AG23+AH23+AI23</f>
        <v>0</v>
      </c>
      <c r="AF23" s="80"/>
      <c r="AG23" s="80"/>
      <c r="AH23" s="80"/>
      <c r="AI23" s="80"/>
      <c r="AK23" s="88" t="s">
        <v>23</v>
      </c>
      <c r="AL23" s="80">
        <v>0</v>
      </c>
      <c r="AM23" s="80">
        <v>0</v>
      </c>
      <c r="AN23" s="80">
        <f>AO23+AP23+AQ23+AR23</f>
        <v>0</v>
      </c>
      <c r="AO23" s="80">
        <v>0</v>
      </c>
      <c r="AP23" s="80">
        <v>0</v>
      </c>
      <c r="AQ23" s="80">
        <v>0</v>
      </c>
      <c r="AR23" s="80">
        <v>0</v>
      </c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87" customFormat="1" ht="15" customHeight="1">
      <c r="A24" s="88" t="s">
        <v>32</v>
      </c>
      <c r="B24" s="88">
        <f>K24+T24+AL24+AU24</f>
        <v>0</v>
      </c>
      <c r="C24" s="88">
        <f>L24+U24+AM24+AV24</f>
        <v>0</v>
      </c>
      <c r="D24" s="88">
        <f>M24+V24+AN24</f>
        <v>0</v>
      </c>
      <c r="E24" s="88">
        <f t="shared" si="33"/>
        <v>0</v>
      </c>
      <c r="F24" s="88">
        <f t="shared" si="33"/>
        <v>0</v>
      </c>
      <c r="G24" s="88">
        <f t="shared" si="33"/>
        <v>0</v>
      </c>
      <c r="H24" s="88">
        <f t="shared" si="33"/>
        <v>0</v>
      </c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K24" s="88" t="s">
        <v>32</v>
      </c>
      <c r="AL24" s="80"/>
      <c r="AM24" s="80"/>
      <c r="AN24" s="80"/>
      <c r="AO24" s="80"/>
      <c r="AP24" s="80"/>
      <c r="AQ24" s="80"/>
      <c r="AR24" s="80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98" customFormat="1" ht="15.75" customHeight="1">
      <c r="A25" s="99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I25" s="79"/>
      <c r="J25" s="99" t="s">
        <v>2</v>
      </c>
      <c r="K25" s="169">
        <f aca="true" t="shared" si="35" ref="K25:Q25">+K24/K23</f>
        <v>0</v>
      </c>
      <c r="L25" s="169">
        <f t="shared" si="35"/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>
        <f t="shared" si="35"/>
        <v>0</v>
      </c>
      <c r="Q25" s="169">
        <f t="shared" si="35"/>
        <v>0</v>
      </c>
      <c r="R25" s="79"/>
      <c r="S25" s="99" t="s">
        <v>2</v>
      </c>
      <c r="T25" s="169">
        <f aca="true" t="shared" si="36" ref="T25:Z25">+T24/T23</f>
        <v>0</v>
      </c>
      <c r="U25" s="169">
        <f t="shared" si="36"/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A25" s="79"/>
      <c r="AB25" s="99" t="s">
        <v>2</v>
      </c>
      <c r="AC25" s="169" t="e">
        <f aca="true" t="shared" si="37" ref="AC25:AI25">+AC24/AC23</f>
        <v>#DIV/0!</v>
      </c>
      <c r="AD25" s="169" t="e">
        <f t="shared" si="37"/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J25" s="79"/>
      <c r="AK25" s="99" t="s">
        <v>2</v>
      </c>
      <c r="AL25" s="169" t="e">
        <f aca="true" t="shared" si="38" ref="AL25:AR25">+AL24/AL23</f>
        <v>#DIV/0!</v>
      </c>
      <c r="AM25" s="169" t="e">
        <f t="shared" si="38"/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87" customFormat="1" ht="15" customHeight="1">
      <c r="A26" s="88" t="s">
        <v>24</v>
      </c>
      <c r="B26" s="88">
        <f>K26+T26+AL26+AU26</f>
        <v>161.4</v>
      </c>
      <c r="C26" s="88">
        <f>L26+U26+AM26+AV26</f>
        <v>6730</v>
      </c>
      <c r="D26" s="88">
        <f>M26+V26+AN26</f>
        <v>5707</v>
      </c>
      <c r="E26" s="88">
        <f aca="true" t="shared" si="40" ref="E26:H27">N26+W26+AO26+AX26</f>
        <v>500</v>
      </c>
      <c r="F26" s="88">
        <f t="shared" si="40"/>
        <v>1574</v>
      </c>
      <c r="G26" s="88">
        <f t="shared" si="40"/>
        <v>171</v>
      </c>
      <c r="H26" s="88">
        <f t="shared" si="40"/>
        <v>3462</v>
      </c>
      <c r="J26" s="88" t="s">
        <v>24</v>
      </c>
      <c r="K26" s="81">
        <v>35</v>
      </c>
      <c r="L26" s="172">
        <v>480</v>
      </c>
      <c r="M26" s="81">
        <f>N26+O26+P26+Q26</f>
        <v>372</v>
      </c>
      <c r="N26" s="172">
        <v>10</v>
      </c>
      <c r="O26" s="172">
        <v>81</v>
      </c>
      <c r="P26" s="172">
        <v>47</v>
      </c>
      <c r="Q26" s="172">
        <v>234</v>
      </c>
      <c r="S26" s="88" t="s">
        <v>24</v>
      </c>
      <c r="T26" s="81">
        <v>122.1</v>
      </c>
      <c r="U26" s="172">
        <v>6115</v>
      </c>
      <c r="V26" s="172">
        <f>SUM(W26:Z26)</f>
        <v>5210</v>
      </c>
      <c r="W26" s="172">
        <v>482</v>
      </c>
      <c r="X26" s="172">
        <v>1469</v>
      </c>
      <c r="Y26" s="172">
        <v>121</v>
      </c>
      <c r="Z26" s="172">
        <v>3138</v>
      </c>
      <c r="AB26" s="88" t="s">
        <v>24</v>
      </c>
      <c r="AC26" s="80"/>
      <c r="AD26" s="82"/>
      <c r="AE26" s="80">
        <f>AF26+AG26+AH26+AI26</f>
        <v>0</v>
      </c>
      <c r="AF26" s="82"/>
      <c r="AG26" s="82"/>
      <c r="AH26" s="82"/>
      <c r="AI26" s="82"/>
      <c r="AK26" s="88" t="s">
        <v>24</v>
      </c>
      <c r="AL26" s="80">
        <v>4.3</v>
      </c>
      <c r="AM26" s="82">
        <v>135</v>
      </c>
      <c r="AN26" s="80">
        <f>AO26+AP26+AQ26+AR26</f>
        <v>125</v>
      </c>
      <c r="AO26" s="82">
        <v>8</v>
      </c>
      <c r="AP26" s="82">
        <v>24</v>
      </c>
      <c r="AQ26" s="82">
        <v>3</v>
      </c>
      <c r="AR26" s="82">
        <v>90</v>
      </c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87" customFormat="1" ht="15" customHeight="1">
      <c r="A27" s="88" t="s">
        <v>33</v>
      </c>
      <c r="B27" s="88">
        <f>K27+T27+AL27+AU27</f>
        <v>0</v>
      </c>
      <c r="C27" s="88">
        <f>L27+U27+AM27+AV27</f>
        <v>0</v>
      </c>
      <c r="D27" s="88">
        <f>M27+V27+AN27</f>
        <v>0</v>
      </c>
      <c r="E27" s="88">
        <f t="shared" si="40"/>
        <v>0</v>
      </c>
      <c r="F27" s="88">
        <f t="shared" si="40"/>
        <v>0</v>
      </c>
      <c r="G27" s="88">
        <f t="shared" si="40"/>
        <v>0</v>
      </c>
      <c r="H27" s="88">
        <f t="shared" si="40"/>
        <v>0</v>
      </c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98" customFormat="1" ht="15.75" customHeight="1">
      <c r="A28" s="99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I28" s="79"/>
      <c r="J28" s="99" t="s">
        <v>2</v>
      </c>
      <c r="K28" s="169">
        <f aca="true" t="shared" si="42" ref="K28:Q28">+K27/K26</f>
        <v>0</v>
      </c>
      <c r="L28" s="169">
        <f t="shared" si="42"/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R28" s="79"/>
      <c r="S28" s="99" t="s">
        <v>2</v>
      </c>
      <c r="T28" s="169">
        <f aca="true" t="shared" si="43" ref="T28:Z28">+T27/T26</f>
        <v>0</v>
      </c>
      <c r="U28" s="169">
        <f t="shared" si="43"/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A28" s="79"/>
      <c r="AB28" s="99" t="s">
        <v>2</v>
      </c>
      <c r="AC28" s="169" t="e">
        <f aca="true" t="shared" si="44" ref="AC28:AI28">+AC27/AC26</f>
        <v>#DIV/0!</v>
      </c>
      <c r="AD28" s="169" t="e">
        <f t="shared" si="44"/>
        <v>#DIV/0!</v>
      </c>
      <c r="AE28" s="169" t="e">
        <f t="shared" si="44"/>
        <v>#DIV/0!</v>
      </c>
      <c r="AF28" s="169" t="e">
        <f t="shared" si="44"/>
        <v>#DIV/0!</v>
      </c>
      <c r="AG28" s="169" t="e">
        <f t="shared" si="44"/>
        <v>#DIV/0!</v>
      </c>
      <c r="AH28" s="169" t="e">
        <f t="shared" si="44"/>
        <v>#DIV/0!</v>
      </c>
      <c r="AI28" s="169" t="e">
        <f t="shared" si="44"/>
        <v>#DIV/0!</v>
      </c>
      <c r="AJ28" s="79"/>
      <c r="AK28" s="99" t="s">
        <v>2</v>
      </c>
      <c r="AL28" s="169">
        <f aca="true" t="shared" si="45" ref="AL28:AR28">+AL27/AL26</f>
        <v>0</v>
      </c>
      <c r="AM28" s="169">
        <f t="shared" si="45"/>
        <v>0</v>
      </c>
      <c r="AN28" s="169">
        <f t="shared" si="45"/>
        <v>0</v>
      </c>
      <c r="AO28" s="169">
        <f t="shared" si="45"/>
        <v>0</v>
      </c>
      <c r="AP28" s="169">
        <f t="shared" si="45"/>
        <v>0</v>
      </c>
      <c r="AQ28" s="169">
        <f t="shared" si="45"/>
        <v>0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87" customFormat="1" ht="15" customHeight="1">
      <c r="A29" s="88" t="s">
        <v>25</v>
      </c>
      <c r="B29" s="88">
        <f>K29+T29+AL29+AU29</f>
        <v>378.7</v>
      </c>
      <c r="C29" s="88">
        <f>L29+U29+AM29+AV29</f>
        <v>16685</v>
      </c>
      <c r="D29" s="88">
        <f>M29+V29+AN29</f>
        <v>14920</v>
      </c>
      <c r="E29" s="88">
        <f aca="true" t="shared" si="47" ref="E29:H30">N29+W29+AO29+AX29</f>
        <v>1689</v>
      </c>
      <c r="F29" s="88">
        <f t="shared" si="47"/>
        <v>3747</v>
      </c>
      <c r="G29" s="88">
        <f t="shared" si="47"/>
        <v>397</v>
      </c>
      <c r="H29" s="88">
        <f t="shared" si="47"/>
        <v>9087</v>
      </c>
      <c r="J29" s="88" t="s">
        <v>25</v>
      </c>
      <c r="K29" s="81">
        <v>16.3</v>
      </c>
      <c r="L29" s="172">
        <v>455</v>
      </c>
      <c r="M29" s="81">
        <f>N29+O29+P29+Q29</f>
        <v>405</v>
      </c>
      <c r="N29" s="172">
        <v>12</v>
      </c>
      <c r="O29" s="172">
        <v>97</v>
      </c>
      <c r="P29" s="172">
        <v>51</v>
      </c>
      <c r="Q29" s="172">
        <v>245</v>
      </c>
      <c r="S29" s="88" t="s">
        <v>25</v>
      </c>
      <c r="T29" s="81">
        <v>359</v>
      </c>
      <c r="U29" s="172">
        <v>16120</v>
      </c>
      <c r="V29" s="172">
        <f aca="true" t="shared" si="48" ref="V29:V39">SUM(W29:Z29)</f>
        <v>14420</v>
      </c>
      <c r="W29" s="172">
        <v>1671</v>
      </c>
      <c r="X29" s="172">
        <v>3636</v>
      </c>
      <c r="Y29" s="172">
        <v>344</v>
      </c>
      <c r="Z29" s="172">
        <v>8769</v>
      </c>
      <c r="AB29" s="88" t="s">
        <v>25</v>
      </c>
      <c r="AC29" s="80"/>
      <c r="AD29" s="82"/>
      <c r="AE29" s="80">
        <f>AF29+AG29+AH29+AI29</f>
        <v>0</v>
      </c>
      <c r="AF29" s="82"/>
      <c r="AG29" s="82"/>
      <c r="AH29" s="82"/>
      <c r="AI29" s="82"/>
      <c r="AK29" s="88" t="s">
        <v>25</v>
      </c>
      <c r="AL29" s="80">
        <v>3.4</v>
      </c>
      <c r="AM29" s="82">
        <v>110</v>
      </c>
      <c r="AN29" s="80">
        <f>AO29+AP29+AQ29+AR29</f>
        <v>95</v>
      </c>
      <c r="AO29" s="82">
        <v>6</v>
      </c>
      <c r="AP29" s="82">
        <v>14</v>
      </c>
      <c r="AQ29" s="82">
        <v>2</v>
      </c>
      <c r="AR29" s="82">
        <v>73</v>
      </c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87" customFormat="1" ht="15" customHeight="1">
      <c r="A30" s="88" t="s">
        <v>34</v>
      </c>
      <c r="B30" s="88">
        <f>K30+T30+AL30+AU30</f>
        <v>0</v>
      </c>
      <c r="C30" s="88">
        <f>L30+U30+AM30+AV30</f>
        <v>0</v>
      </c>
      <c r="D30" s="88">
        <f>M30+V30+AN30</f>
        <v>0</v>
      </c>
      <c r="E30" s="88">
        <f t="shared" si="47"/>
        <v>0</v>
      </c>
      <c r="F30" s="88">
        <f t="shared" si="47"/>
        <v>0</v>
      </c>
      <c r="G30" s="88">
        <f t="shared" si="47"/>
        <v>0</v>
      </c>
      <c r="H30" s="88">
        <f t="shared" si="47"/>
        <v>0</v>
      </c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 t="shared" si="48"/>
        <v>0</v>
      </c>
      <c r="W30" s="172"/>
      <c r="X30" s="172"/>
      <c r="Y30" s="172"/>
      <c r="Z30" s="172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98" customFormat="1" ht="15.75" customHeight="1">
      <c r="A31" s="99" t="s">
        <v>2</v>
      </c>
      <c r="B31" s="93">
        <f>B30/B29</f>
        <v>0</v>
      </c>
      <c r="C31" s="93">
        <f aca="true" t="shared" si="49" ref="C31:H31">C30/C29</f>
        <v>0</v>
      </c>
      <c r="D31" s="93">
        <f t="shared" si="49"/>
        <v>0</v>
      </c>
      <c r="E31" s="93">
        <f t="shared" si="49"/>
        <v>0</v>
      </c>
      <c r="F31" s="93">
        <f t="shared" si="49"/>
        <v>0</v>
      </c>
      <c r="G31" s="93">
        <f t="shared" si="49"/>
        <v>0</v>
      </c>
      <c r="H31" s="93">
        <f t="shared" si="49"/>
        <v>0</v>
      </c>
      <c r="I31" s="79"/>
      <c r="J31" s="99" t="s">
        <v>2</v>
      </c>
      <c r="K31" s="169">
        <f aca="true" t="shared" si="50" ref="K31:Q31">+K30/K29</f>
        <v>0</v>
      </c>
      <c r="L31" s="169">
        <f t="shared" si="50"/>
        <v>0</v>
      </c>
      <c r="M31" s="169">
        <f t="shared" si="50"/>
        <v>0</v>
      </c>
      <c r="N31" s="169">
        <f t="shared" si="50"/>
        <v>0</v>
      </c>
      <c r="O31" s="169">
        <f t="shared" si="50"/>
        <v>0</v>
      </c>
      <c r="P31" s="169">
        <f t="shared" si="50"/>
        <v>0</v>
      </c>
      <c r="Q31" s="169">
        <f t="shared" si="50"/>
        <v>0</v>
      </c>
      <c r="R31" s="79"/>
      <c r="S31" s="99" t="s">
        <v>2</v>
      </c>
      <c r="T31" s="169">
        <f aca="true" t="shared" si="51" ref="T31:Z31">+T30/T29</f>
        <v>0</v>
      </c>
      <c r="U31" s="169">
        <f t="shared" si="51"/>
        <v>0</v>
      </c>
      <c r="V31" s="169">
        <f t="shared" si="51"/>
        <v>0</v>
      </c>
      <c r="W31" s="169">
        <f t="shared" si="51"/>
        <v>0</v>
      </c>
      <c r="X31" s="169">
        <f t="shared" si="51"/>
        <v>0</v>
      </c>
      <c r="Y31" s="169">
        <f t="shared" si="51"/>
        <v>0</v>
      </c>
      <c r="Z31" s="169">
        <f t="shared" si="51"/>
        <v>0</v>
      </c>
      <c r="AA31" s="79"/>
      <c r="AB31" s="99" t="s">
        <v>2</v>
      </c>
      <c r="AC31" s="169" t="e">
        <f aca="true" t="shared" si="52" ref="AC31:AI31">+AC30/AC29</f>
        <v>#DIV/0!</v>
      </c>
      <c r="AD31" s="169" t="e">
        <f t="shared" si="52"/>
        <v>#DIV/0!</v>
      </c>
      <c r="AE31" s="169" t="e">
        <f t="shared" si="52"/>
        <v>#DIV/0!</v>
      </c>
      <c r="AF31" s="169" t="e">
        <f t="shared" si="52"/>
        <v>#DIV/0!</v>
      </c>
      <c r="AG31" s="169" t="e">
        <f t="shared" si="52"/>
        <v>#DIV/0!</v>
      </c>
      <c r="AH31" s="169" t="e">
        <f t="shared" si="52"/>
        <v>#DIV/0!</v>
      </c>
      <c r="AI31" s="169" t="e">
        <f t="shared" si="52"/>
        <v>#DIV/0!</v>
      </c>
      <c r="AJ31" s="79"/>
      <c r="AK31" s="99" t="s">
        <v>2</v>
      </c>
      <c r="AL31" s="169">
        <f aca="true" t="shared" si="53" ref="AL31:AR31">+AL30/AL29</f>
        <v>0</v>
      </c>
      <c r="AM31" s="169">
        <f t="shared" si="53"/>
        <v>0</v>
      </c>
      <c r="AN31" s="169">
        <f t="shared" si="53"/>
        <v>0</v>
      </c>
      <c r="AO31" s="169">
        <f t="shared" si="53"/>
        <v>0</v>
      </c>
      <c r="AP31" s="169">
        <f t="shared" si="53"/>
        <v>0</v>
      </c>
      <c r="AQ31" s="169">
        <f t="shared" si="53"/>
        <v>0</v>
      </c>
      <c r="AR31" s="169">
        <f t="shared" si="53"/>
        <v>0</v>
      </c>
      <c r="AT31" s="99" t="s">
        <v>2</v>
      </c>
      <c r="AU31" s="100" t="e">
        <f>+AU30/AU29</f>
        <v>#DIV/0!</v>
      </c>
      <c r="AV31" s="100" t="e">
        <f aca="true" t="shared" si="54" ref="AV31:BA31">+AV30/AV29</f>
        <v>#DIV/0!</v>
      </c>
      <c r="AW31" s="100" t="e">
        <f t="shared" si="54"/>
        <v>#DIV/0!</v>
      </c>
      <c r="AX31" s="100" t="e">
        <f t="shared" si="54"/>
        <v>#DIV/0!</v>
      </c>
      <c r="AY31" s="100" t="e">
        <f t="shared" si="54"/>
        <v>#DIV/0!</v>
      </c>
      <c r="AZ31" s="100" t="e">
        <f t="shared" si="54"/>
        <v>#DIV/0!</v>
      </c>
      <c r="BA31" s="100" t="e">
        <f t="shared" si="54"/>
        <v>#DIV/0!</v>
      </c>
    </row>
    <row r="32" spans="1:53" s="87" customFormat="1" ht="15" customHeight="1">
      <c r="A32" s="88" t="s">
        <v>26</v>
      </c>
      <c r="B32" s="88">
        <f>K32+T32+AL32+AU32</f>
        <v>3.5999999999999996</v>
      </c>
      <c r="C32" s="88">
        <f>L32+U32+AM32+AV32</f>
        <v>420</v>
      </c>
      <c r="D32" s="88">
        <f>M32+V32+AN32</f>
        <v>358</v>
      </c>
      <c r="E32" s="88">
        <f aca="true" t="shared" si="55" ref="E32:H33">N32+W32+AO32+AX32</f>
        <v>71</v>
      </c>
      <c r="F32" s="88">
        <f t="shared" si="55"/>
        <v>67</v>
      </c>
      <c r="G32" s="88">
        <f t="shared" si="55"/>
        <v>0</v>
      </c>
      <c r="H32" s="88">
        <f t="shared" si="55"/>
        <v>220</v>
      </c>
      <c r="J32" s="88" t="s">
        <v>26</v>
      </c>
      <c r="K32" s="81">
        <v>0</v>
      </c>
      <c r="L32" s="172">
        <v>0</v>
      </c>
      <c r="M32" s="81">
        <f>N32+O32+P32+Q32</f>
        <v>0</v>
      </c>
      <c r="N32" s="172">
        <v>0</v>
      </c>
      <c r="O32" s="172">
        <v>0</v>
      </c>
      <c r="P32" s="172">
        <v>0</v>
      </c>
      <c r="Q32" s="172">
        <v>0</v>
      </c>
      <c r="S32" s="88" t="s">
        <v>26</v>
      </c>
      <c r="T32" s="81">
        <v>3.3</v>
      </c>
      <c r="U32" s="172">
        <v>410</v>
      </c>
      <c r="V32" s="172">
        <f t="shared" si="48"/>
        <v>353</v>
      </c>
      <c r="W32" s="172">
        <v>71</v>
      </c>
      <c r="X32" s="172">
        <v>67</v>
      </c>
      <c r="Y32" s="172">
        <v>0</v>
      </c>
      <c r="Z32" s="172">
        <v>215</v>
      </c>
      <c r="AB32" s="88" t="s">
        <v>26</v>
      </c>
      <c r="AC32" s="80"/>
      <c r="AD32" s="82"/>
      <c r="AE32" s="80">
        <f>AF32+AG32+AH32+AI32</f>
        <v>0</v>
      </c>
      <c r="AF32" s="82"/>
      <c r="AG32" s="82"/>
      <c r="AH32" s="82"/>
      <c r="AI32" s="82"/>
      <c r="AK32" s="88" t="s">
        <v>26</v>
      </c>
      <c r="AL32" s="80">
        <v>0.3</v>
      </c>
      <c r="AM32" s="82">
        <v>10</v>
      </c>
      <c r="AN32" s="80">
        <f>AO32+AP32+AQ32+AR32</f>
        <v>5</v>
      </c>
      <c r="AO32" s="82">
        <v>0</v>
      </c>
      <c r="AP32" s="82">
        <v>0</v>
      </c>
      <c r="AQ32" s="82">
        <v>0</v>
      </c>
      <c r="AR32" s="82">
        <v>5</v>
      </c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87" customFormat="1" ht="15" customHeight="1">
      <c r="A33" s="88" t="s">
        <v>35</v>
      </c>
      <c r="B33" s="88">
        <f>K33+T33+AL33+AU33</f>
        <v>0</v>
      </c>
      <c r="C33" s="88">
        <f>L33+U33+AM33+AV33</f>
        <v>0</v>
      </c>
      <c r="D33" s="88">
        <f>M33+V33+AN33</f>
        <v>0</v>
      </c>
      <c r="E33" s="88">
        <f t="shared" si="55"/>
        <v>0</v>
      </c>
      <c r="F33" s="88">
        <f t="shared" si="55"/>
        <v>0</v>
      </c>
      <c r="G33" s="88">
        <f t="shared" si="55"/>
        <v>0</v>
      </c>
      <c r="H33" s="88">
        <f t="shared" si="55"/>
        <v>0</v>
      </c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98" customFormat="1" ht="15.75" customHeight="1">
      <c r="A34" s="99" t="s">
        <v>2</v>
      </c>
      <c r="B34" s="93">
        <f>B33/B32</f>
        <v>0</v>
      </c>
      <c r="C34" s="93">
        <f aca="true" t="shared" si="56" ref="C34:H34">C33/C32</f>
        <v>0</v>
      </c>
      <c r="D34" s="93">
        <f t="shared" si="56"/>
        <v>0</v>
      </c>
      <c r="E34" s="93">
        <f t="shared" si="56"/>
        <v>0</v>
      </c>
      <c r="F34" s="93">
        <f t="shared" si="56"/>
        <v>0</v>
      </c>
      <c r="G34" s="93" t="e">
        <f t="shared" si="56"/>
        <v>#DIV/0!</v>
      </c>
      <c r="H34" s="93">
        <f t="shared" si="56"/>
        <v>0</v>
      </c>
      <c r="I34" s="79"/>
      <c r="J34" s="99" t="s">
        <v>2</v>
      </c>
      <c r="K34" s="172" t="e">
        <f aca="true" t="shared" si="57" ref="K34:Q34">+K33/K32*100</f>
        <v>#DIV/0!</v>
      </c>
      <c r="L34" s="172" t="e">
        <f t="shared" si="57"/>
        <v>#DIV/0!</v>
      </c>
      <c r="M34" s="172" t="e">
        <f t="shared" si="57"/>
        <v>#DIV/0!</v>
      </c>
      <c r="N34" s="172" t="e">
        <f t="shared" si="57"/>
        <v>#DIV/0!</v>
      </c>
      <c r="O34" s="172" t="e">
        <f t="shared" si="57"/>
        <v>#DIV/0!</v>
      </c>
      <c r="P34" s="172" t="e">
        <f t="shared" si="57"/>
        <v>#DIV/0!</v>
      </c>
      <c r="Q34" s="172" t="e">
        <f t="shared" si="57"/>
        <v>#DIV/0!</v>
      </c>
      <c r="R34" s="79"/>
      <c r="S34" s="99" t="s">
        <v>2</v>
      </c>
      <c r="T34" s="169">
        <f aca="true" t="shared" si="58" ref="T34:Z34">+T33/T32</f>
        <v>0</v>
      </c>
      <c r="U34" s="169">
        <f t="shared" si="58"/>
        <v>0</v>
      </c>
      <c r="V34" s="169">
        <f t="shared" si="58"/>
        <v>0</v>
      </c>
      <c r="W34" s="169">
        <f t="shared" si="58"/>
        <v>0</v>
      </c>
      <c r="X34" s="169">
        <f t="shared" si="58"/>
        <v>0</v>
      </c>
      <c r="Y34" s="169" t="e">
        <f t="shared" si="58"/>
        <v>#DIV/0!</v>
      </c>
      <c r="Z34" s="169">
        <f t="shared" si="58"/>
        <v>0</v>
      </c>
      <c r="AA34" s="79"/>
      <c r="AB34" s="99" t="s">
        <v>2</v>
      </c>
      <c r="AC34" s="169" t="e">
        <f aca="true" t="shared" si="59" ref="AC34:AI34">+AC33/AC32</f>
        <v>#DIV/0!</v>
      </c>
      <c r="AD34" s="169" t="e">
        <f t="shared" si="59"/>
        <v>#DIV/0!</v>
      </c>
      <c r="AE34" s="169" t="e">
        <f t="shared" si="59"/>
        <v>#DIV/0!</v>
      </c>
      <c r="AF34" s="169" t="e">
        <f t="shared" si="59"/>
        <v>#DIV/0!</v>
      </c>
      <c r="AG34" s="169" t="e">
        <f t="shared" si="59"/>
        <v>#DIV/0!</v>
      </c>
      <c r="AH34" s="169" t="e">
        <f t="shared" si="59"/>
        <v>#DIV/0!</v>
      </c>
      <c r="AI34" s="169" t="e">
        <f t="shared" si="59"/>
        <v>#DIV/0!</v>
      </c>
      <c r="AJ34" s="79"/>
      <c r="AK34" s="99" t="s">
        <v>2</v>
      </c>
      <c r="AL34" s="169">
        <f aca="true" t="shared" si="60" ref="AL34:AR34">+AL33/AL32</f>
        <v>0</v>
      </c>
      <c r="AM34" s="169">
        <f t="shared" si="60"/>
        <v>0</v>
      </c>
      <c r="AN34" s="169">
        <f t="shared" si="60"/>
        <v>0</v>
      </c>
      <c r="AO34" s="169" t="e">
        <f t="shared" si="60"/>
        <v>#DIV/0!</v>
      </c>
      <c r="AP34" s="169" t="e">
        <f t="shared" si="60"/>
        <v>#DIV/0!</v>
      </c>
      <c r="AQ34" s="169" t="e">
        <f t="shared" si="60"/>
        <v>#DIV/0!</v>
      </c>
      <c r="AR34" s="169">
        <f t="shared" si="60"/>
        <v>0</v>
      </c>
      <c r="AT34" s="99" t="s">
        <v>2</v>
      </c>
      <c r="AU34" s="100" t="e">
        <f>+AU33/AU32</f>
        <v>#DIV/0!</v>
      </c>
      <c r="AV34" s="100" t="e">
        <f aca="true" t="shared" si="61" ref="AV34:BA34">+AV33/AV32</f>
        <v>#DIV/0!</v>
      </c>
      <c r="AW34" s="100" t="e">
        <f t="shared" si="61"/>
        <v>#DIV/0!</v>
      </c>
      <c r="AX34" s="100" t="e">
        <f t="shared" si="61"/>
        <v>#DIV/0!</v>
      </c>
      <c r="AY34" s="100" t="e">
        <f t="shared" si="61"/>
        <v>#DIV/0!</v>
      </c>
      <c r="AZ34" s="100" t="e">
        <f t="shared" si="61"/>
        <v>#DIV/0!</v>
      </c>
      <c r="BA34" s="100" t="e">
        <f t="shared" si="61"/>
        <v>#DIV/0!</v>
      </c>
    </row>
    <row r="35" spans="1:53" s="87" customFormat="1" ht="15" customHeight="1">
      <c r="A35" s="88" t="s">
        <v>27</v>
      </c>
      <c r="B35" s="88">
        <f>K35+T35+AL35+AU35</f>
        <v>137</v>
      </c>
      <c r="C35" s="88">
        <f>L35+U35+AM35+AV35</f>
        <v>9290</v>
      </c>
      <c r="D35" s="88">
        <f>M35+V35+AN35</f>
        <v>8158</v>
      </c>
      <c r="E35" s="88">
        <f aca="true" t="shared" si="62" ref="E35:H36">N35+W35+AO35+AX35</f>
        <v>262</v>
      </c>
      <c r="F35" s="88">
        <f t="shared" si="62"/>
        <v>3072</v>
      </c>
      <c r="G35" s="88">
        <f t="shared" si="62"/>
        <v>834</v>
      </c>
      <c r="H35" s="88">
        <f t="shared" si="62"/>
        <v>3990</v>
      </c>
      <c r="J35" s="88" t="s">
        <v>27</v>
      </c>
      <c r="K35" s="81">
        <v>3</v>
      </c>
      <c r="L35" s="172">
        <v>255</v>
      </c>
      <c r="M35" s="81">
        <f>N35+O35+P35+Q35</f>
        <v>221</v>
      </c>
      <c r="N35" s="172">
        <v>8</v>
      </c>
      <c r="O35" s="172">
        <v>40</v>
      </c>
      <c r="P35" s="172">
        <v>21</v>
      </c>
      <c r="Q35" s="172">
        <v>152</v>
      </c>
      <c r="S35" s="88" t="s">
        <v>27</v>
      </c>
      <c r="T35" s="81">
        <v>127.4</v>
      </c>
      <c r="U35" s="172">
        <v>8980</v>
      </c>
      <c r="V35" s="172">
        <f t="shared" si="48"/>
        <v>7886</v>
      </c>
      <c r="W35" s="172">
        <v>253</v>
      </c>
      <c r="X35" s="172">
        <v>3025</v>
      </c>
      <c r="Y35" s="172">
        <v>811</v>
      </c>
      <c r="Z35" s="172">
        <v>3797</v>
      </c>
      <c r="AB35" s="88" t="s">
        <v>27</v>
      </c>
      <c r="AC35" s="80"/>
      <c r="AD35" s="82"/>
      <c r="AE35" s="80">
        <f>AF35+AG35+AH35+AI35</f>
        <v>0</v>
      </c>
      <c r="AF35" s="82"/>
      <c r="AG35" s="82"/>
      <c r="AH35" s="82"/>
      <c r="AI35" s="82"/>
      <c r="AK35" s="88" t="s">
        <v>27</v>
      </c>
      <c r="AL35" s="80">
        <v>6.6</v>
      </c>
      <c r="AM35" s="82">
        <v>55</v>
      </c>
      <c r="AN35" s="80">
        <f>AO35+AP35+AQ35+AR35</f>
        <v>51</v>
      </c>
      <c r="AO35" s="82">
        <v>1</v>
      </c>
      <c r="AP35" s="82">
        <v>7</v>
      </c>
      <c r="AQ35" s="82">
        <v>2</v>
      </c>
      <c r="AR35" s="82">
        <v>41</v>
      </c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87" customFormat="1" ht="15" customHeight="1">
      <c r="A36" s="88" t="s">
        <v>36</v>
      </c>
      <c r="B36" s="88">
        <f>K36+T36+AL36+AU36</f>
        <v>0</v>
      </c>
      <c r="C36" s="88">
        <f>L36+U36+AM36+AV36</f>
        <v>0</v>
      </c>
      <c r="D36" s="88">
        <f>M36+V36+AN36</f>
        <v>0</v>
      </c>
      <c r="E36" s="88">
        <f t="shared" si="62"/>
        <v>0</v>
      </c>
      <c r="F36" s="88">
        <f t="shared" si="62"/>
        <v>0</v>
      </c>
      <c r="G36" s="88">
        <f t="shared" si="62"/>
        <v>0</v>
      </c>
      <c r="H36" s="88">
        <f t="shared" si="62"/>
        <v>0</v>
      </c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 t="shared" si="48"/>
        <v>0</v>
      </c>
      <c r="W36" s="172"/>
      <c r="X36" s="172"/>
      <c r="Y36" s="172"/>
      <c r="Z36" s="172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82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98" customFormat="1" ht="15.75" customHeight="1">
      <c r="A37" s="99" t="s">
        <v>2</v>
      </c>
      <c r="B37" s="93">
        <f>B36/B35</f>
        <v>0</v>
      </c>
      <c r="C37" s="93">
        <f aca="true" t="shared" si="63" ref="C37:H37">C36/C35</f>
        <v>0</v>
      </c>
      <c r="D37" s="93">
        <f t="shared" si="63"/>
        <v>0</v>
      </c>
      <c r="E37" s="93">
        <f t="shared" si="63"/>
        <v>0</v>
      </c>
      <c r="F37" s="93">
        <f t="shared" si="63"/>
        <v>0</v>
      </c>
      <c r="G37" s="93">
        <f t="shared" si="63"/>
        <v>0</v>
      </c>
      <c r="H37" s="93">
        <f t="shared" si="63"/>
        <v>0</v>
      </c>
      <c r="I37" s="79"/>
      <c r="J37" s="99" t="s">
        <v>2</v>
      </c>
      <c r="K37" s="169">
        <f aca="true" t="shared" si="64" ref="K37:Q37">+K36/K35</f>
        <v>0</v>
      </c>
      <c r="L37" s="169">
        <f t="shared" si="64"/>
        <v>0</v>
      </c>
      <c r="M37" s="169">
        <f t="shared" si="64"/>
        <v>0</v>
      </c>
      <c r="N37" s="169">
        <f t="shared" si="64"/>
        <v>0</v>
      </c>
      <c r="O37" s="169">
        <f t="shared" si="64"/>
        <v>0</v>
      </c>
      <c r="P37" s="169">
        <f t="shared" si="64"/>
        <v>0</v>
      </c>
      <c r="Q37" s="169">
        <f t="shared" si="64"/>
        <v>0</v>
      </c>
      <c r="R37" s="79"/>
      <c r="S37" s="99" t="s">
        <v>2</v>
      </c>
      <c r="T37" s="169">
        <f aca="true" t="shared" si="65" ref="T37:Z37">+T36/T35</f>
        <v>0</v>
      </c>
      <c r="U37" s="169">
        <f t="shared" si="65"/>
        <v>0</v>
      </c>
      <c r="V37" s="169">
        <f t="shared" si="65"/>
        <v>0</v>
      </c>
      <c r="W37" s="169">
        <f t="shared" si="65"/>
        <v>0</v>
      </c>
      <c r="X37" s="169">
        <f t="shared" si="65"/>
        <v>0</v>
      </c>
      <c r="Y37" s="169">
        <f t="shared" si="65"/>
        <v>0</v>
      </c>
      <c r="Z37" s="169">
        <f t="shared" si="65"/>
        <v>0</v>
      </c>
      <c r="AA37" s="79"/>
      <c r="AB37" s="99" t="s">
        <v>2</v>
      </c>
      <c r="AC37" s="169" t="e">
        <f aca="true" t="shared" si="66" ref="AC37:AI37">+AC36/AC35</f>
        <v>#DIV/0!</v>
      </c>
      <c r="AD37" s="169" t="e">
        <f t="shared" si="66"/>
        <v>#DIV/0!</v>
      </c>
      <c r="AE37" s="169" t="e">
        <f t="shared" si="66"/>
        <v>#DIV/0!</v>
      </c>
      <c r="AF37" s="169" t="e">
        <f t="shared" si="66"/>
        <v>#DIV/0!</v>
      </c>
      <c r="AG37" s="169" t="e">
        <f t="shared" si="66"/>
        <v>#DIV/0!</v>
      </c>
      <c r="AH37" s="169" t="e">
        <f t="shared" si="66"/>
        <v>#DIV/0!</v>
      </c>
      <c r="AI37" s="169" t="e">
        <f t="shared" si="66"/>
        <v>#DIV/0!</v>
      </c>
      <c r="AJ37" s="79"/>
      <c r="AK37" s="99" t="s">
        <v>2</v>
      </c>
      <c r="AL37" s="169">
        <f aca="true" t="shared" si="67" ref="AL37:AR37">+AL36/AL35</f>
        <v>0</v>
      </c>
      <c r="AM37" s="169">
        <f t="shared" si="67"/>
        <v>0</v>
      </c>
      <c r="AN37" s="169">
        <f t="shared" si="67"/>
        <v>0</v>
      </c>
      <c r="AO37" s="169">
        <f t="shared" si="67"/>
        <v>0</v>
      </c>
      <c r="AP37" s="169">
        <f t="shared" si="67"/>
        <v>0</v>
      </c>
      <c r="AQ37" s="169">
        <f t="shared" si="67"/>
        <v>0</v>
      </c>
      <c r="AR37" s="169">
        <f t="shared" si="67"/>
        <v>0</v>
      </c>
      <c r="AT37" s="99" t="s">
        <v>2</v>
      </c>
      <c r="AU37" s="100" t="e">
        <f>+AU36/AU35</f>
        <v>#DIV/0!</v>
      </c>
      <c r="AV37" s="100" t="e">
        <f aca="true" t="shared" si="68" ref="AV37:BA37">+AV36/AV35</f>
        <v>#DIV/0!</v>
      </c>
      <c r="AW37" s="100" t="e">
        <f t="shared" si="68"/>
        <v>#DIV/0!</v>
      </c>
      <c r="AX37" s="100" t="e">
        <f t="shared" si="68"/>
        <v>#DIV/0!</v>
      </c>
      <c r="AY37" s="100" t="e">
        <f t="shared" si="68"/>
        <v>#DIV/0!</v>
      </c>
      <c r="AZ37" s="100" t="e">
        <f t="shared" si="68"/>
        <v>#DIV/0!</v>
      </c>
      <c r="BA37" s="100" t="e">
        <f t="shared" si="68"/>
        <v>#DIV/0!</v>
      </c>
    </row>
    <row r="38" spans="1:53" s="87" customFormat="1" ht="15" customHeight="1">
      <c r="A38" s="88" t="s">
        <v>28</v>
      </c>
      <c r="B38" s="88">
        <f>K38+T38+AL38+AU38</f>
        <v>95.3</v>
      </c>
      <c r="C38" s="88">
        <f>L38+U38+AM38+AV38</f>
        <v>3525</v>
      </c>
      <c r="D38" s="88">
        <f>M38+V38+AN38</f>
        <v>2768</v>
      </c>
      <c r="E38" s="88">
        <f aca="true" t="shared" si="69" ref="E38:H39">N38+W38+AO38+AX38</f>
        <v>94</v>
      </c>
      <c r="F38" s="88">
        <f t="shared" si="69"/>
        <v>546</v>
      </c>
      <c r="G38" s="88">
        <f t="shared" si="69"/>
        <v>264</v>
      </c>
      <c r="H38" s="88">
        <f t="shared" si="69"/>
        <v>1864</v>
      </c>
      <c r="J38" s="88" t="s">
        <v>28</v>
      </c>
      <c r="K38" s="81">
        <v>54.1</v>
      </c>
      <c r="L38" s="172">
        <v>1460</v>
      </c>
      <c r="M38" s="81">
        <f>N38+O38+P38+Q38</f>
        <v>986</v>
      </c>
      <c r="N38" s="172">
        <v>19</v>
      </c>
      <c r="O38" s="172">
        <v>325</v>
      </c>
      <c r="P38" s="172">
        <v>207</v>
      </c>
      <c r="Q38" s="172">
        <v>435</v>
      </c>
      <c r="S38" s="88" t="s">
        <v>28</v>
      </c>
      <c r="T38" s="81">
        <v>40.5</v>
      </c>
      <c r="U38" s="172">
        <v>2030</v>
      </c>
      <c r="V38" s="172">
        <f t="shared" si="48"/>
        <v>1759</v>
      </c>
      <c r="W38" s="172">
        <v>75</v>
      </c>
      <c r="X38" s="172">
        <v>219</v>
      </c>
      <c r="Y38" s="172">
        <v>57</v>
      </c>
      <c r="Z38" s="172">
        <v>1408</v>
      </c>
      <c r="AB38" s="88" t="s">
        <v>28</v>
      </c>
      <c r="AC38" s="80"/>
      <c r="AD38" s="82"/>
      <c r="AE38" s="80">
        <f>AF38+AG38+AH38+AI38</f>
        <v>0</v>
      </c>
      <c r="AF38" s="82"/>
      <c r="AG38" s="82"/>
      <c r="AH38" s="82"/>
      <c r="AI38" s="82"/>
      <c r="AK38" s="88" t="s">
        <v>28</v>
      </c>
      <c r="AL38" s="80">
        <v>0.7</v>
      </c>
      <c r="AM38" s="82">
        <v>35</v>
      </c>
      <c r="AN38" s="80">
        <f>AO38+AP38+AQ38+AR38</f>
        <v>23</v>
      </c>
      <c r="AO38" s="82">
        <v>0</v>
      </c>
      <c r="AP38" s="82">
        <v>2</v>
      </c>
      <c r="AQ38" s="82">
        <v>0</v>
      </c>
      <c r="AR38" s="82">
        <v>21</v>
      </c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87" customFormat="1" ht="15" customHeight="1">
      <c r="A39" s="88" t="s">
        <v>37</v>
      </c>
      <c r="B39" s="88">
        <f>K39+T39+AL39+AU39</f>
        <v>0</v>
      </c>
      <c r="C39" s="88">
        <f>L39+U39+AM39+AV39</f>
        <v>0</v>
      </c>
      <c r="D39" s="88">
        <f>M39+V39+AN39</f>
        <v>0</v>
      </c>
      <c r="E39" s="88">
        <f t="shared" si="69"/>
        <v>0</v>
      </c>
      <c r="F39" s="88">
        <f t="shared" si="69"/>
        <v>0</v>
      </c>
      <c r="G39" s="88">
        <f t="shared" si="69"/>
        <v>0</v>
      </c>
      <c r="H39" s="88">
        <f t="shared" si="69"/>
        <v>0</v>
      </c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 t="shared" si="48"/>
        <v>0</v>
      </c>
      <c r="W39" s="82"/>
      <c r="X39" s="82"/>
      <c r="Y39" s="82"/>
      <c r="Z39" s="82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98" customFormat="1" ht="15.75" customHeight="1">
      <c r="A40" s="99" t="s">
        <v>2</v>
      </c>
      <c r="B40" s="93">
        <f>B39/B38</f>
        <v>0</v>
      </c>
      <c r="C40" s="93">
        <f aca="true" t="shared" si="70" ref="C40:H40">C39/C38</f>
        <v>0</v>
      </c>
      <c r="D40" s="93">
        <f t="shared" si="70"/>
        <v>0</v>
      </c>
      <c r="E40" s="93">
        <f t="shared" si="70"/>
        <v>0</v>
      </c>
      <c r="F40" s="93">
        <f t="shared" si="70"/>
        <v>0</v>
      </c>
      <c r="G40" s="93">
        <f t="shared" si="70"/>
        <v>0</v>
      </c>
      <c r="H40" s="93">
        <f t="shared" si="70"/>
        <v>0</v>
      </c>
      <c r="I40" s="79"/>
      <c r="J40" s="99" t="s">
        <v>2</v>
      </c>
      <c r="K40" s="169">
        <f aca="true" t="shared" si="71" ref="K40:Q40">+K39/K38</f>
        <v>0</v>
      </c>
      <c r="L40" s="169">
        <f t="shared" si="71"/>
        <v>0</v>
      </c>
      <c r="M40" s="169">
        <f t="shared" si="71"/>
        <v>0</v>
      </c>
      <c r="N40" s="169">
        <f t="shared" si="71"/>
        <v>0</v>
      </c>
      <c r="O40" s="169">
        <f t="shared" si="71"/>
        <v>0</v>
      </c>
      <c r="P40" s="169">
        <f t="shared" si="71"/>
        <v>0</v>
      </c>
      <c r="Q40" s="169">
        <f t="shared" si="71"/>
        <v>0</v>
      </c>
      <c r="R40" s="79"/>
      <c r="S40" s="99" t="s">
        <v>2</v>
      </c>
      <c r="T40" s="169">
        <f aca="true" t="shared" si="72" ref="T40:Z40">+T39/T38</f>
        <v>0</v>
      </c>
      <c r="U40" s="169">
        <f t="shared" si="72"/>
        <v>0</v>
      </c>
      <c r="V40" s="169">
        <f t="shared" si="72"/>
        <v>0</v>
      </c>
      <c r="W40" s="169">
        <f t="shared" si="72"/>
        <v>0</v>
      </c>
      <c r="X40" s="169">
        <f t="shared" si="72"/>
        <v>0</v>
      </c>
      <c r="Y40" s="169">
        <f t="shared" si="72"/>
        <v>0</v>
      </c>
      <c r="Z40" s="169">
        <f t="shared" si="72"/>
        <v>0</v>
      </c>
      <c r="AA40" s="79"/>
      <c r="AB40" s="99" t="s">
        <v>2</v>
      </c>
      <c r="AC40" s="169" t="e">
        <f aca="true" t="shared" si="73" ref="AC40:AI40">+AC39/AC38</f>
        <v>#DIV/0!</v>
      </c>
      <c r="AD40" s="169" t="e">
        <f t="shared" si="73"/>
        <v>#DIV/0!</v>
      </c>
      <c r="AE40" s="169" t="e">
        <f t="shared" si="73"/>
        <v>#DIV/0!</v>
      </c>
      <c r="AF40" s="169" t="e">
        <f t="shared" si="73"/>
        <v>#DIV/0!</v>
      </c>
      <c r="AG40" s="169" t="e">
        <f t="shared" si="73"/>
        <v>#DIV/0!</v>
      </c>
      <c r="AH40" s="169" t="e">
        <f t="shared" si="73"/>
        <v>#DIV/0!</v>
      </c>
      <c r="AI40" s="169" t="e">
        <f t="shared" si="73"/>
        <v>#DIV/0!</v>
      </c>
      <c r="AJ40" s="79"/>
      <c r="AK40" s="99" t="s">
        <v>2</v>
      </c>
      <c r="AL40" s="169">
        <f aca="true" t="shared" si="74" ref="AL40:AR40">+AL39/AL38</f>
        <v>0</v>
      </c>
      <c r="AM40" s="169">
        <f t="shared" si="74"/>
        <v>0</v>
      </c>
      <c r="AN40" s="169">
        <f t="shared" si="74"/>
        <v>0</v>
      </c>
      <c r="AO40" s="169" t="e">
        <f t="shared" si="74"/>
        <v>#DIV/0!</v>
      </c>
      <c r="AP40" s="169">
        <f t="shared" si="74"/>
        <v>0</v>
      </c>
      <c r="AQ40" s="169" t="e">
        <f t="shared" si="74"/>
        <v>#DIV/0!</v>
      </c>
      <c r="AR40" s="169">
        <f t="shared" si="74"/>
        <v>0</v>
      </c>
      <c r="AT40" s="99" t="s">
        <v>2</v>
      </c>
      <c r="AU40" s="100" t="e">
        <f>+AU39/AU38</f>
        <v>#DIV/0!</v>
      </c>
      <c r="AV40" s="100" t="e">
        <f aca="true" t="shared" si="75" ref="AV40:BA40">+AV39/AV38</f>
        <v>#DIV/0!</v>
      </c>
      <c r="AW40" s="100" t="e">
        <f t="shared" si="75"/>
        <v>#DIV/0!</v>
      </c>
      <c r="AX40" s="100" t="e">
        <f t="shared" si="75"/>
        <v>#DIV/0!</v>
      </c>
      <c r="AY40" s="100" t="e">
        <f t="shared" si="75"/>
        <v>#DIV/0!</v>
      </c>
      <c r="AZ40" s="100" t="e">
        <f t="shared" si="75"/>
        <v>#DIV/0!</v>
      </c>
      <c r="BA40" s="100" t="e">
        <f t="shared" si="75"/>
        <v>#DIV/0!</v>
      </c>
    </row>
    <row r="41" spans="46:53" s="87" customFormat="1" ht="15">
      <c r="AT41"/>
      <c r="AU41"/>
      <c r="AV41"/>
      <c r="AW41"/>
      <c r="AX41"/>
      <c r="AY41"/>
      <c r="AZ41"/>
      <c r="BA41"/>
    </row>
    <row r="42" spans="46:53" s="87" customFormat="1" ht="15">
      <c r="AT42"/>
      <c r="AU42"/>
      <c r="AV42"/>
      <c r="AW42"/>
      <c r="AX42"/>
      <c r="AY42"/>
      <c r="AZ42"/>
      <c r="BA42"/>
    </row>
    <row r="43" spans="4:53" s="87" customFormat="1" ht="15">
      <c r="D43" s="87" t="s">
        <v>83</v>
      </c>
      <c r="AT43"/>
      <c r="AU43"/>
      <c r="AV43"/>
      <c r="AW43"/>
      <c r="AX43"/>
      <c r="AY43"/>
      <c r="AZ43"/>
      <c r="BA43"/>
    </row>
    <row r="44" spans="4:53" s="87" customFormat="1" ht="15">
      <c r="D44" s="87" t="s">
        <v>84</v>
      </c>
      <c r="AT44"/>
      <c r="AU44"/>
      <c r="AV44"/>
      <c r="AW44"/>
      <c r="AX44"/>
      <c r="AY44"/>
      <c r="AZ44"/>
      <c r="BA44"/>
    </row>
    <row r="45" spans="4:53" s="87" customFormat="1" ht="12.75" customHeight="1">
      <c r="D45" s="87" t="s">
        <v>112</v>
      </c>
      <c r="AT45"/>
      <c r="AU45"/>
      <c r="AV45"/>
      <c r="AW45"/>
      <c r="AX45"/>
      <c r="AY45"/>
      <c r="AZ45"/>
      <c r="BA45"/>
    </row>
    <row r="46" spans="46:53" s="87" customFormat="1" ht="15">
      <c r="AT46"/>
      <c r="AU46"/>
      <c r="AV46"/>
      <c r="AW46"/>
      <c r="AX46"/>
      <c r="AY46"/>
      <c r="AZ46"/>
      <c r="BA46"/>
    </row>
    <row r="47" spans="46:53" s="87" customFormat="1" ht="15">
      <c r="AT47"/>
      <c r="AU47"/>
      <c r="AV47"/>
      <c r="AW47"/>
      <c r="AX47"/>
      <c r="AY47"/>
      <c r="AZ47"/>
      <c r="BA47"/>
    </row>
  </sheetData>
  <sheetProtection/>
  <mergeCells count="21">
    <mergeCell ref="AT8:BA8"/>
    <mergeCell ref="AB8:AI8"/>
    <mergeCell ref="AK8:AR8"/>
    <mergeCell ref="S8:Z8"/>
    <mergeCell ref="A12:H12"/>
    <mergeCell ref="E2:H2"/>
    <mergeCell ref="E3:H3"/>
    <mergeCell ref="A4:H4"/>
    <mergeCell ref="A8:H8"/>
    <mergeCell ref="J8:Q8"/>
    <mergeCell ref="J12:Q12"/>
    <mergeCell ref="AT19:BA19"/>
    <mergeCell ref="AB12:AI12"/>
    <mergeCell ref="AK12:AR12"/>
    <mergeCell ref="S12:Z12"/>
    <mergeCell ref="A19:H19"/>
    <mergeCell ref="J19:Q19"/>
    <mergeCell ref="S19:Z19"/>
    <mergeCell ref="AB19:AI19"/>
    <mergeCell ref="AK19:AR19"/>
    <mergeCell ref="AT12:BA12"/>
  </mergeCells>
  <printOptions/>
  <pageMargins left="1.29921259842519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4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7.421875" style="20" customWidth="1"/>
    <col min="2" max="2" width="7.00390625" style="20" customWidth="1"/>
    <col min="3" max="3" width="8.28125" style="20" customWidth="1"/>
    <col min="4" max="4" width="8.8515625" style="20" customWidth="1"/>
    <col min="5" max="5" width="7.140625" style="20" customWidth="1"/>
    <col min="6" max="6" width="7.8515625" style="20" customWidth="1"/>
    <col min="7" max="7" width="8.140625" style="20" customWidth="1"/>
    <col min="8" max="8" width="8.421875" style="20" customWidth="1"/>
    <col min="9" max="9" width="5.140625" style="20" customWidth="1"/>
    <col min="10" max="10" width="17.00390625" style="20" customWidth="1"/>
    <col min="11" max="11" width="8.140625" style="20" customWidth="1"/>
    <col min="12" max="12" width="7.28125" style="20" customWidth="1"/>
    <col min="13" max="13" width="9.140625" style="20" customWidth="1"/>
    <col min="14" max="14" width="8.28125" style="20" customWidth="1"/>
    <col min="15" max="15" width="7.28125" style="20" customWidth="1"/>
    <col min="16" max="16" width="7.7109375" style="20" customWidth="1"/>
    <col min="17" max="17" width="8.28125" style="20" customWidth="1"/>
    <col min="18" max="18" width="5.57421875" style="20" customWidth="1"/>
    <col min="19" max="19" width="17.00390625" style="20" customWidth="1"/>
    <col min="20" max="20" width="7.28125" style="20" customWidth="1"/>
    <col min="21" max="21" width="8.00390625" style="20" customWidth="1"/>
    <col min="22" max="22" width="9.140625" style="20" customWidth="1"/>
    <col min="23" max="26" width="8.00390625" style="20" customWidth="1"/>
    <col min="27" max="27" width="5.7109375" style="20" customWidth="1"/>
    <col min="28" max="28" width="16.8515625" style="20" customWidth="1"/>
    <col min="29" max="29" width="7.421875" style="20" customWidth="1"/>
    <col min="30" max="30" width="8.00390625" style="20" customWidth="1"/>
    <col min="31" max="31" width="9.140625" style="20" customWidth="1"/>
    <col min="32" max="35" width="7.140625" style="20" customWidth="1"/>
    <col min="36" max="36" width="4.8515625" style="20" customWidth="1"/>
    <col min="37" max="37" width="16.140625" style="20" customWidth="1"/>
    <col min="38" max="45" width="9.140625" style="20" customWidth="1"/>
    <col min="46" max="46" width="16.140625" style="0" customWidth="1"/>
    <col min="47" max="47" width="8.421875" style="0" customWidth="1"/>
    <col min="54" max="16384" width="9.140625" style="20" customWidth="1"/>
  </cols>
  <sheetData>
    <row r="1" s="9" customFormat="1" ht="24" customHeight="1">
      <c r="H1" s="70" t="s">
        <v>15</v>
      </c>
    </row>
    <row r="2" spans="5:8" s="8" customFormat="1" ht="21.75" customHeight="1">
      <c r="E2" s="213" t="s">
        <v>78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47.25" customHeight="1">
      <c r="A4" s="205" t="s">
        <v>110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1" ht="29.25" customHeight="1">
      <c r="A5" s="5" t="s">
        <v>19</v>
      </c>
      <c r="F5" s="8"/>
      <c r="J5" s="5" t="s">
        <v>17</v>
      </c>
      <c r="O5" s="5"/>
      <c r="P5" s="5"/>
      <c r="S5" s="5" t="s">
        <v>18</v>
      </c>
      <c r="X5" s="5"/>
      <c r="Y5" s="5"/>
      <c r="AB5" s="21" t="s">
        <v>20</v>
      </c>
      <c r="AC5" s="21"/>
      <c r="AD5" s="21"/>
      <c r="AF5" s="21"/>
      <c r="AG5" s="21"/>
      <c r="AH5" s="21"/>
      <c r="AK5" s="5" t="s">
        <v>21</v>
      </c>
      <c r="AP5" s="5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75" customFormat="1" ht="15" customHeight="1">
      <c r="A8" s="221" t="s">
        <v>16</v>
      </c>
      <c r="B8" s="222"/>
      <c r="C8" s="222"/>
      <c r="D8" s="222"/>
      <c r="E8" s="222"/>
      <c r="F8" s="222"/>
      <c r="G8" s="222"/>
      <c r="H8" s="223"/>
      <c r="J8" s="221" t="s">
        <v>16</v>
      </c>
      <c r="K8" s="222"/>
      <c r="L8" s="222"/>
      <c r="M8" s="222"/>
      <c r="N8" s="222"/>
      <c r="O8" s="222"/>
      <c r="P8" s="222"/>
      <c r="Q8" s="223"/>
      <c r="S8" s="221" t="s">
        <v>16</v>
      </c>
      <c r="T8" s="222"/>
      <c r="U8" s="222"/>
      <c r="V8" s="222"/>
      <c r="W8" s="222"/>
      <c r="X8" s="222"/>
      <c r="Y8" s="222"/>
      <c r="Z8" s="223"/>
      <c r="AB8" s="221" t="s">
        <v>16</v>
      </c>
      <c r="AC8" s="222"/>
      <c r="AD8" s="222"/>
      <c r="AE8" s="222"/>
      <c r="AF8" s="222"/>
      <c r="AG8" s="222"/>
      <c r="AH8" s="222"/>
      <c r="AI8" s="223"/>
      <c r="AK8" s="221" t="s">
        <v>16</v>
      </c>
      <c r="AL8" s="222"/>
      <c r="AM8" s="222"/>
      <c r="AN8" s="222"/>
      <c r="AO8" s="222"/>
      <c r="AP8" s="222"/>
      <c r="AQ8" s="222"/>
      <c r="AR8" s="223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75" customFormat="1" ht="15" customHeight="1">
      <c r="A9" s="76" t="s">
        <v>22</v>
      </c>
      <c r="B9" s="76">
        <f>K9+T9+AL9</f>
        <v>529.6</v>
      </c>
      <c r="C9" s="76">
        <f aca="true" t="shared" si="0" ref="B9:H10">+L9+U9+AM9</f>
        <v>26080</v>
      </c>
      <c r="D9" s="76">
        <f t="shared" si="0"/>
        <v>19958</v>
      </c>
      <c r="E9" s="76">
        <f t="shared" si="0"/>
        <v>571</v>
      </c>
      <c r="F9" s="76">
        <f t="shared" si="0"/>
        <v>4706</v>
      </c>
      <c r="G9" s="76">
        <f t="shared" si="0"/>
        <v>2312</v>
      </c>
      <c r="H9" s="76">
        <f t="shared" si="0"/>
        <v>12369</v>
      </c>
      <c r="J9" s="76" t="s">
        <v>22</v>
      </c>
      <c r="K9" s="76">
        <f>K13+K20</f>
        <v>108.9</v>
      </c>
      <c r="L9" s="76">
        <f aca="true" t="shared" si="1" ref="L9:Q10">L13+L20</f>
        <v>3125</v>
      </c>
      <c r="M9" s="76">
        <f t="shared" si="1"/>
        <v>1878</v>
      </c>
      <c r="N9" s="76">
        <f t="shared" si="1"/>
        <v>9</v>
      </c>
      <c r="O9" s="76">
        <f t="shared" si="1"/>
        <v>505</v>
      </c>
      <c r="P9" s="76">
        <f t="shared" si="1"/>
        <v>577</v>
      </c>
      <c r="Q9" s="76">
        <f t="shared" si="1"/>
        <v>787</v>
      </c>
      <c r="S9" s="76" t="s">
        <v>22</v>
      </c>
      <c r="T9" s="76">
        <f>T13+T20</f>
        <v>304.7</v>
      </c>
      <c r="U9" s="76">
        <f aca="true" t="shared" si="2" ref="U9:Z10">U13+U20</f>
        <v>17175</v>
      </c>
      <c r="V9" s="76">
        <f t="shared" si="2"/>
        <v>14265</v>
      </c>
      <c r="W9" s="76">
        <f t="shared" si="2"/>
        <v>557</v>
      </c>
      <c r="X9" s="76">
        <f t="shared" si="2"/>
        <v>4071</v>
      </c>
      <c r="Y9" s="76">
        <f t="shared" si="2"/>
        <v>985</v>
      </c>
      <c r="Z9" s="76">
        <f t="shared" si="2"/>
        <v>8652</v>
      </c>
      <c r="AB9" s="76" t="s">
        <v>22</v>
      </c>
      <c r="AC9" s="76">
        <f>AC13+AC20</f>
        <v>0</v>
      </c>
      <c r="AD9" s="76">
        <f aca="true" t="shared" si="3" ref="AD9:AI10">AD13+AD20</f>
        <v>0</v>
      </c>
      <c r="AE9" s="76">
        <f t="shared" si="3"/>
        <v>0</v>
      </c>
      <c r="AF9" s="76">
        <f t="shared" si="3"/>
        <v>0</v>
      </c>
      <c r="AG9" s="76">
        <f t="shared" si="3"/>
        <v>0</v>
      </c>
      <c r="AH9" s="76">
        <f t="shared" si="3"/>
        <v>0</v>
      </c>
      <c r="AI9" s="76">
        <f t="shared" si="3"/>
        <v>0</v>
      </c>
      <c r="AK9" s="76" t="s">
        <v>22</v>
      </c>
      <c r="AL9" s="76">
        <f>AL13+AL20</f>
        <v>116.00000000000001</v>
      </c>
      <c r="AM9" s="76">
        <f aca="true" t="shared" si="4" ref="AM9:AR10">AM13+AM20</f>
        <v>5780</v>
      </c>
      <c r="AN9" s="76">
        <f t="shared" si="4"/>
        <v>3815</v>
      </c>
      <c r="AO9" s="76">
        <f t="shared" si="4"/>
        <v>5</v>
      </c>
      <c r="AP9" s="76">
        <f t="shared" si="4"/>
        <v>130</v>
      </c>
      <c r="AQ9" s="76">
        <f t="shared" si="4"/>
        <v>750</v>
      </c>
      <c r="AR9" s="76">
        <f t="shared" si="4"/>
        <v>2930</v>
      </c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75" customFormat="1" ht="15" customHeight="1">
      <c r="A10" s="77" t="s">
        <v>30</v>
      </c>
      <c r="B10" s="76">
        <f t="shared" si="0"/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J10" s="77" t="s">
        <v>30</v>
      </c>
      <c r="K10" s="76">
        <f>K14+K21</f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76">
        <f t="shared" si="1"/>
        <v>0</v>
      </c>
      <c r="P10" s="76">
        <f t="shared" si="1"/>
        <v>0</v>
      </c>
      <c r="Q10" s="76">
        <f t="shared" si="1"/>
        <v>0</v>
      </c>
      <c r="S10" s="77" t="s">
        <v>30</v>
      </c>
      <c r="T10" s="76">
        <f>T14+T21</f>
        <v>0</v>
      </c>
      <c r="U10" s="76">
        <f t="shared" si="2"/>
        <v>0</v>
      </c>
      <c r="V10" s="76">
        <f t="shared" si="2"/>
        <v>0</v>
      </c>
      <c r="W10" s="76">
        <f t="shared" si="2"/>
        <v>0</v>
      </c>
      <c r="X10" s="76">
        <f t="shared" si="2"/>
        <v>0</v>
      </c>
      <c r="Y10" s="76">
        <f t="shared" si="2"/>
        <v>0</v>
      </c>
      <c r="Z10" s="76">
        <f t="shared" si="2"/>
        <v>0</v>
      </c>
      <c r="AB10" s="77" t="s">
        <v>30</v>
      </c>
      <c r="AC10" s="76">
        <f>AC14+AC21</f>
        <v>0</v>
      </c>
      <c r="AD10" s="76">
        <f t="shared" si="3"/>
        <v>0</v>
      </c>
      <c r="AE10" s="76">
        <f t="shared" si="3"/>
        <v>0</v>
      </c>
      <c r="AF10" s="76">
        <f t="shared" si="3"/>
        <v>0</v>
      </c>
      <c r="AG10" s="76">
        <f t="shared" si="3"/>
        <v>0</v>
      </c>
      <c r="AH10" s="76">
        <f t="shared" si="3"/>
        <v>0</v>
      </c>
      <c r="AI10" s="76">
        <f t="shared" si="3"/>
        <v>0</v>
      </c>
      <c r="AK10" s="77" t="s">
        <v>30</v>
      </c>
      <c r="AL10" s="76">
        <f>AL14+AL21</f>
        <v>0</v>
      </c>
      <c r="AM10" s="76">
        <f t="shared" si="4"/>
        <v>0</v>
      </c>
      <c r="AN10" s="76">
        <f t="shared" si="4"/>
        <v>0</v>
      </c>
      <c r="AO10" s="76">
        <f t="shared" si="4"/>
        <v>0</v>
      </c>
      <c r="AP10" s="76">
        <f t="shared" si="4"/>
        <v>0</v>
      </c>
      <c r="AQ10" s="76">
        <f t="shared" si="4"/>
        <v>0</v>
      </c>
      <c r="AR10" s="76">
        <f t="shared" si="4"/>
        <v>0</v>
      </c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 aca="true" t="shared" si="6" ref="B11:H11">B10/B9</f>
        <v>0</v>
      </c>
      <c r="C11" s="107">
        <f t="shared" si="6"/>
        <v>0</v>
      </c>
      <c r="D11" s="142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 aca="true" t="shared" si="7" ref="K11:Q11">K10/K9</f>
        <v>0</v>
      </c>
      <c r="L11" s="107">
        <f t="shared" si="7"/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 aca="true" t="shared" si="8" ref="T11:Z11">T10/T9</f>
        <v>0</v>
      </c>
      <c r="U11" s="107">
        <f t="shared" si="8"/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 t="e">
        <f aca="true" t="shared" si="9" ref="AC11:AI11">AC10/AC9</f>
        <v>#DIV/0!</v>
      </c>
      <c r="AD11" s="107" t="e">
        <f t="shared" si="9"/>
        <v>#DIV/0!</v>
      </c>
      <c r="AE11" s="107" t="e">
        <f t="shared" si="9"/>
        <v>#DIV/0!</v>
      </c>
      <c r="AF11" s="107" t="e">
        <f t="shared" si="9"/>
        <v>#DIV/0!</v>
      </c>
      <c r="AG11" s="107" t="e">
        <f t="shared" si="9"/>
        <v>#DIV/0!</v>
      </c>
      <c r="AH11" s="107" t="e">
        <f t="shared" si="9"/>
        <v>#DIV/0!</v>
      </c>
      <c r="AI11" s="107" t="e">
        <f t="shared" si="9"/>
        <v>#DIV/0!</v>
      </c>
      <c r="AK11" s="76" t="s">
        <v>2</v>
      </c>
      <c r="AL11" s="107">
        <f aca="true" t="shared" si="10" ref="AL11:AR11">AL10/AL9</f>
        <v>0</v>
      </c>
      <c r="AM11" s="107">
        <f t="shared" si="10"/>
        <v>0</v>
      </c>
      <c r="AN11" s="107">
        <f t="shared" si="10"/>
        <v>0</v>
      </c>
      <c r="AO11" s="107">
        <f t="shared" si="10"/>
        <v>0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12" customFormat="1" ht="15" customHeight="1">
      <c r="A12" s="202" t="s">
        <v>1</v>
      </c>
      <c r="B12" s="203"/>
      <c r="C12" s="203"/>
      <c r="D12" s="203"/>
      <c r="E12" s="203"/>
      <c r="F12" s="203"/>
      <c r="G12" s="203"/>
      <c r="H12" s="204"/>
      <c r="J12" s="202" t="s">
        <v>1</v>
      </c>
      <c r="K12" s="203"/>
      <c r="L12" s="203"/>
      <c r="M12" s="203"/>
      <c r="N12" s="203"/>
      <c r="O12" s="203"/>
      <c r="P12" s="203"/>
      <c r="Q12" s="204"/>
      <c r="S12" s="202" t="s">
        <v>1</v>
      </c>
      <c r="T12" s="203"/>
      <c r="U12" s="203"/>
      <c r="V12" s="203"/>
      <c r="W12" s="203"/>
      <c r="X12" s="203"/>
      <c r="Y12" s="203"/>
      <c r="Z12" s="204"/>
      <c r="AB12" s="202" t="s">
        <v>1</v>
      </c>
      <c r="AC12" s="203"/>
      <c r="AD12" s="203"/>
      <c r="AE12" s="203"/>
      <c r="AF12" s="203"/>
      <c r="AG12" s="203"/>
      <c r="AH12" s="203"/>
      <c r="AI12" s="204"/>
      <c r="AK12" s="202" t="s">
        <v>1</v>
      </c>
      <c r="AL12" s="203"/>
      <c r="AM12" s="203"/>
      <c r="AN12" s="203"/>
      <c r="AO12" s="203"/>
      <c r="AP12" s="203"/>
      <c r="AQ12" s="203"/>
      <c r="AR12" s="204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12" customFormat="1" ht="15" customHeight="1">
      <c r="A13" s="111" t="s">
        <v>22</v>
      </c>
      <c r="B13" s="111">
        <f>K13+T13+AL13+AU13</f>
        <v>45.900000000000006</v>
      </c>
      <c r="C13" s="111">
        <f>L13+U13+AM13+AV13</f>
        <v>2370</v>
      </c>
      <c r="D13" s="111">
        <f>M13+V13+AN13</f>
        <v>1425</v>
      </c>
      <c r="E13" s="111">
        <f aca="true" t="shared" si="12" ref="E13:H14">N13+W13+AO13+AX13</f>
        <v>1</v>
      </c>
      <c r="F13" s="111">
        <f t="shared" si="12"/>
        <v>388</v>
      </c>
      <c r="G13" s="111">
        <f t="shared" si="12"/>
        <v>568</v>
      </c>
      <c r="H13" s="111">
        <f t="shared" si="12"/>
        <v>468</v>
      </c>
      <c r="J13" s="111" t="s">
        <v>22</v>
      </c>
      <c r="K13" s="115">
        <v>34.7</v>
      </c>
      <c r="L13" s="115">
        <v>1480</v>
      </c>
      <c r="M13" s="111">
        <f>N13+O13+P13+Q13</f>
        <v>877</v>
      </c>
      <c r="N13" s="115">
        <v>0</v>
      </c>
      <c r="O13" s="115">
        <v>275</v>
      </c>
      <c r="P13" s="115">
        <v>402</v>
      </c>
      <c r="Q13" s="115">
        <v>200</v>
      </c>
      <c r="S13" s="111" t="s">
        <v>22</v>
      </c>
      <c r="T13" s="115">
        <v>1.9</v>
      </c>
      <c r="U13" s="115">
        <v>370</v>
      </c>
      <c r="V13" s="111">
        <f>W13+X13+Y13+Z13</f>
        <v>233</v>
      </c>
      <c r="W13" s="115">
        <v>1</v>
      </c>
      <c r="X13" s="115">
        <v>76</v>
      </c>
      <c r="Y13" s="115">
        <v>94</v>
      </c>
      <c r="Z13" s="115">
        <v>62</v>
      </c>
      <c r="AB13" s="111" t="s">
        <v>22</v>
      </c>
      <c r="AC13" s="111"/>
      <c r="AD13" s="111"/>
      <c r="AE13" s="111"/>
      <c r="AF13" s="111"/>
      <c r="AG13" s="111"/>
      <c r="AH13" s="111"/>
      <c r="AI13" s="111"/>
      <c r="AK13" s="111" t="s">
        <v>22</v>
      </c>
      <c r="AL13" s="117">
        <v>9.3</v>
      </c>
      <c r="AM13" s="115">
        <v>520</v>
      </c>
      <c r="AN13" s="111">
        <f>AO13+AP13+AQ13+AR13</f>
        <v>315</v>
      </c>
      <c r="AO13" s="115">
        <v>0</v>
      </c>
      <c r="AP13" s="115">
        <v>37</v>
      </c>
      <c r="AQ13" s="115">
        <v>72</v>
      </c>
      <c r="AR13" s="115">
        <v>206</v>
      </c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12" customFormat="1" ht="15" customHeight="1">
      <c r="A14" s="113" t="s">
        <v>30</v>
      </c>
      <c r="B14" s="111">
        <f>K14+T14+AL14+AU14</f>
        <v>0</v>
      </c>
      <c r="C14" s="111">
        <f>L14+U14+AM14+AV14</f>
        <v>0</v>
      </c>
      <c r="D14" s="111">
        <f>M14+V14+AN14</f>
        <v>0</v>
      </c>
      <c r="E14" s="111">
        <f t="shared" si="12"/>
        <v>0</v>
      </c>
      <c r="F14" s="111">
        <f t="shared" si="12"/>
        <v>0</v>
      </c>
      <c r="G14" s="111">
        <f t="shared" si="12"/>
        <v>0</v>
      </c>
      <c r="H14" s="111">
        <f t="shared" si="12"/>
        <v>0</v>
      </c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98" customFormat="1" ht="15.75" customHeight="1">
      <c r="A15" s="99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I15" s="79"/>
      <c r="J15" s="99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 t="e">
        <f t="shared" si="14"/>
        <v>#DIV/0!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R15" s="79"/>
      <c r="S15" s="99" t="s">
        <v>2</v>
      </c>
      <c r="T15" s="169">
        <f>+T14/T13</f>
        <v>0</v>
      </c>
      <c r="U15" s="169">
        <f aca="true" t="shared" si="15" ref="U15:Z15">+U14/U13</f>
        <v>0</v>
      </c>
      <c r="V15" s="169">
        <f t="shared" si="15"/>
        <v>0</v>
      </c>
      <c r="W15" s="169">
        <f t="shared" si="15"/>
        <v>0</v>
      </c>
      <c r="X15" s="169">
        <f t="shared" si="15"/>
        <v>0</v>
      </c>
      <c r="Y15" s="169">
        <f t="shared" si="15"/>
        <v>0</v>
      </c>
      <c r="Z15" s="169">
        <f t="shared" si="15"/>
        <v>0</v>
      </c>
      <c r="AA15" s="79"/>
      <c r="AB15" s="99" t="s">
        <v>2</v>
      </c>
      <c r="AC15" s="169" t="e">
        <f>+AC14/AC13</f>
        <v>#DIV/0!</v>
      </c>
      <c r="AD15" s="169" t="e">
        <f aca="true" t="shared" si="16" ref="AD15:AI15">+AD14/AD13</f>
        <v>#DIV/0!</v>
      </c>
      <c r="AE15" s="169" t="e">
        <f t="shared" si="16"/>
        <v>#DIV/0!</v>
      </c>
      <c r="AF15" s="169" t="e">
        <f t="shared" si="16"/>
        <v>#DIV/0!</v>
      </c>
      <c r="AG15" s="169" t="e">
        <f t="shared" si="16"/>
        <v>#DIV/0!</v>
      </c>
      <c r="AH15" s="169" t="e">
        <f t="shared" si="16"/>
        <v>#DIV/0!</v>
      </c>
      <c r="AI15" s="169" t="e">
        <f t="shared" si="16"/>
        <v>#DIV/0!</v>
      </c>
      <c r="AJ15" s="79"/>
      <c r="AK15" s="99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 t="e">
        <f t="shared" si="17"/>
        <v>#DIV/0!</v>
      </c>
      <c r="AP15" s="169">
        <f t="shared" si="17"/>
        <v>0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79" customFormat="1" ht="15" customHeight="1">
      <c r="A16" s="80" t="s">
        <v>3</v>
      </c>
      <c r="B16" s="80">
        <f aca="true" t="shared" si="19" ref="B16:C18">K16+T16+AL16+AU16</f>
        <v>0</v>
      </c>
      <c r="C16" s="80">
        <f t="shared" si="19"/>
        <v>0</v>
      </c>
      <c r="D16" s="80">
        <f>M16+V16+AN16</f>
        <v>0</v>
      </c>
      <c r="E16" s="80">
        <f aca="true" t="shared" si="20" ref="E16:H18">N16+W16+AO16+AX16</f>
        <v>0</v>
      </c>
      <c r="F16" s="80">
        <f t="shared" si="20"/>
        <v>0</v>
      </c>
      <c r="G16" s="80">
        <f t="shared" si="20"/>
        <v>0</v>
      </c>
      <c r="H16" s="80">
        <f t="shared" si="20"/>
        <v>0</v>
      </c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79" customFormat="1" ht="15" customHeight="1">
      <c r="A17" s="80" t="s">
        <v>4</v>
      </c>
      <c r="B17" s="80">
        <f t="shared" si="19"/>
        <v>0</v>
      </c>
      <c r="C17" s="80">
        <f t="shared" si="19"/>
        <v>0</v>
      </c>
      <c r="D17" s="80">
        <f>M17+V17+AN17</f>
        <v>0</v>
      </c>
      <c r="E17" s="80">
        <f t="shared" si="20"/>
        <v>0</v>
      </c>
      <c r="F17" s="80">
        <f t="shared" si="20"/>
        <v>0</v>
      </c>
      <c r="G17" s="80">
        <f t="shared" si="20"/>
        <v>0</v>
      </c>
      <c r="H17" s="80">
        <f t="shared" si="20"/>
        <v>0</v>
      </c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79" customFormat="1" ht="15" customHeight="1">
      <c r="A18" s="80" t="s">
        <v>5</v>
      </c>
      <c r="B18" s="80">
        <f t="shared" si="19"/>
        <v>0</v>
      </c>
      <c r="C18" s="80">
        <f t="shared" si="19"/>
        <v>0</v>
      </c>
      <c r="D18" s="80">
        <f>M18+V18+AN18</f>
        <v>0</v>
      </c>
      <c r="E18" s="80">
        <f t="shared" si="20"/>
        <v>0</v>
      </c>
      <c r="F18" s="80">
        <f t="shared" si="20"/>
        <v>0</v>
      </c>
      <c r="G18" s="80">
        <f t="shared" si="20"/>
        <v>0</v>
      </c>
      <c r="H18" s="80">
        <f t="shared" si="20"/>
        <v>0</v>
      </c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12" customFormat="1" ht="15" customHeight="1">
      <c r="A19" s="202" t="s">
        <v>6</v>
      </c>
      <c r="B19" s="203"/>
      <c r="C19" s="203"/>
      <c r="D19" s="203"/>
      <c r="E19" s="203"/>
      <c r="F19" s="203"/>
      <c r="G19" s="203"/>
      <c r="H19" s="204"/>
      <c r="J19" s="202" t="s">
        <v>6</v>
      </c>
      <c r="K19" s="203"/>
      <c r="L19" s="203"/>
      <c r="M19" s="203"/>
      <c r="N19" s="203"/>
      <c r="O19" s="203"/>
      <c r="P19" s="203"/>
      <c r="Q19" s="204"/>
      <c r="S19" s="202" t="s">
        <v>6</v>
      </c>
      <c r="T19" s="203"/>
      <c r="U19" s="203"/>
      <c r="V19" s="203"/>
      <c r="W19" s="203"/>
      <c r="X19" s="203"/>
      <c r="Y19" s="203"/>
      <c r="Z19" s="204"/>
      <c r="AB19" s="202" t="s">
        <v>6</v>
      </c>
      <c r="AC19" s="203"/>
      <c r="AD19" s="203"/>
      <c r="AE19" s="203"/>
      <c r="AF19" s="203"/>
      <c r="AG19" s="203"/>
      <c r="AH19" s="203"/>
      <c r="AI19" s="204"/>
      <c r="AK19" s="202" t="s">
        <v>6</v>
      </c>
      <c r="AL19" s="203"/>
      <c r="AM19" s="203"/>
      <c r="AN19" s="203"/>
      <c r="AO19" s="203"/>
      <c r="AP19" s="203"/>
      <c r="AQ19" s="203"/>
      <c r="AR19" s="204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12" customFormat="1" ht="15" customHeight="1">
      <c r="A20" s="111" t="s">
        <v>29</v>
      </c>
      <c r="B20" s="111">
        <f aca="true" t="shared" si="21" ref="B20:H21">K20+T20+AL20</f>
        <v>483.70000000000005</v>
      </c>
      <c r="C20" s="111">
        <f t="shared" si="21"/>
        <v>23710</v>
      </c>
      <c r="D20" s="111">
        <f t="shared" si="21"/>
        <v>18533</v>
      </c>
      <c r="E20" s="111">
        <f t="shared" si="21"/>
        <v>570</v>
      </c>
      <c r="F20" s="111">
        <f t="shared" si="21"/>
        <v>4318</v>
      </c>
      <c r="G20" s="111">
        <f t="shared" si="21"/>
        <v>1744</v>
      </c>
      <c r="H20" s="111">
        <f t="shared" si="21"/>
        <v>11901</v>
      </c>
      <c r="J20" s="111" t="s">
        <v>29</v>
      </c>
      <c r="K20" s="111">
        <f aca="true" t="shared" si="22" ref="K20:Q21">K23+K26+K29+K32+K35+K38</f>
        <v>74.2</v>
      </c>
      <c r="L20" s="116">
        <f t="shared" si="22"/>
        <v>1645</v>
      </c>
      <c r="M20" s="111">
        <f t="shared" si="22"/>
        <v>1001</v>
      </c>
      <c r="N20" s="111">
        <f t="shared" si="22"/>
        <v>9</v>
      </c>
      <c r="O20" s="111">
        <f t="shared" si="22"/>
        <v>230</v>
      </c>
      <c r="P20" s="111">
        <f t="shared" si="22"/>
        <v>175</v>
      </c>
      <c r="Q20" s="111">
        <f t="shared" si="22"/>
        <v>587</v>
      </c>
      <c r="S20" s="111" t="s">
        <v>29</v>
      </c>
      <c r="T20" s="111">
        <f aca="true" t="shared" si="23" ref="T20:Z21">T23+T26+T29+T32+T35+T38</f>
        <v>302.8</v>
      </c>
      <c r="U20" s="116">
        <f t="shared" si="23"/>
        <v>16805</v>
      </c>
      <c r="V20" s="111">
        <f t="shared" si="23"/>
        <v>14032</v>
      </c>
      <c r="W20" s="111">
        <f t="shared" si="23"/>
        <v>556</v>
      </c>
      <c r="X20" s="111">
        <f t="shared" si="23"/>
        <v>3995</v>
      </c>
      <c r="Y20" s="111">
        <f t="shared" si="23"/>
        <v>891</v>
      </c>
      <c r="Z20" s="111">
        <f t="shared" si="23"/>
        <v>8590</v>
      </c>
      <c r="AB20" s="111" t="s">
        <v>29</v>
      </c>
      <c r="AC20" s="111">
        <f aca="true" t="shared" si="24" ref="AC20:AI21">AC23+AC26+AC29+AC32+AC35+AC38</f>
        <v>0</v>
      </c>
      <c r="AD20" s="116">
        <f t="shared" si="24"/>
        <v>0</v>
      </c>
      <c r="AE20" s="111">
        <f t="shared" si="24"/>
        <v>0</v>
      </c>
      <c r="AF20" s="111">
        <f t="shared" si="24"/>
        <v>0</v>
      </c>
      <c r="AG20" s="111">
        <f t="shared" si="24"/>
        <v>0</v>
      </c>
      <c r="AH20" s="111">
        <f t="shared" si="24"/>
        <v>0</v>
      </c>
      <c r="AI20" s="111">
        <f t="shared" si="24"/>
        <v>0</v>
      </c>
      <c r="AK20" s="111" t="s">
        <v>29</v>
      </c>
      <c r="AL20" s="118">
        <f aca="true" t="shared" si="25" ref="AL20:AR21">AL23+AL26+AL29+AL32+AL35+AL38</f>
        <v>106.70000000000002</v>
      </c>
      <c r="AM20" s="116">
        <f t="shared" si="25"/>
        <v>5260</v>
      </c>
      <c r="AN20" s="111">
        <f t="shared" si="25"/>
        <v>3500</v>
      </c>
      <c r="AO20" s="111">
        <f t="shared" si="25"/>
        <v>5</v>
      </c>
      <c r="AP20" s="111">
        <f t="shared" si="25"/>
        <v>93</v>
      </c>
      <c r="AQ20" s="111">
        <f t="shared" si="25"/>
        <v>678</v>
      </c>
      <c r="AR20" s="111">
        <f t="shared" si="25"/>
        <v>2724</v>
      </c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12" customFormat="1" ht="15" customHeight="1">
      <c r="A21" s="113" t="s">
        <v>30</v>
      </c>
      <c r="B21" s="111">
        <f t="shared" si="21"/>
        <v>0</v>
      </c>
      <c r="C21" s="111">
        <f t="shared" si="21"/>
        <v>0</v>
      </c>
      <c r="D21" s="111">
        <f t="shared" si="21"/>
        <v>0</v>
      </c>
      <c r="E21" s="111">
        <f t="shared" si="21"/>
        <v>0</v>
      </c>
      <c r="F21" s="111">
        <f t="shared" si="21"/>
        <v>0</v>
      </c>
      <c r="G21" s="111">
        <f t="shared" si="21"/>
        <v>0</v>
      </c>
      <c r="H21" s="111">
        <f t="shared" si="21"/>
        <v>0</v>
      </c>
      <c r="J21" s="113" t="s">
        <v>30</v>
      </c>
      <c r="K21" s="111">
        <f>K24+K27+K30+K33+K36+K39</f>
        <v>0</v>
      </c>
      <c r="L21" s="111">
        <f t="shared" si="22"/>
        <v>0</v>
      </c>
      <c r="M21" s="111">
        <f t="shared" si="22"/>
        <v>0</v>
      </c>
      <c r="N21" s="111">
        <f t="shared" si="22"/>
        <v>0</v>
      </c>
      <c r="O21" s="111">
        <f t="shared" si="22"/>
        <v>0</v>
      </c>
      <c r="P21" s="111">
        <f t="shared" si="22"/>
        <v>0</v>
      </c>
      <c r="Q21" s="111">
        <f t="shared" si="22"/>
        <v>0</v>
      </c>
      <c r="S21" s="113" t="s">
        <v>30</v>
      </c>
      <c r="T21" s="111">
        <f>T24+T27+T30+T33+T36+T39</f>
        <v>0</v>
      </c>
      <c r="U21" s="111">
        <f t="shared" si="23"/>
        <v>0</v>
      </c>
      <c r="V21" s="111">
        <f t="shared" si="23"/>
        <v>0</v>
      </c>
      <c r="W21" s="111">
        <f t="shared" si="23"/>
        <v>0</v>
      </c>
      <c r="X21" s="111">
        <f t="shared" si="23"/>
        <v>0</v>
      </c>
      <c r="Y21" s="111">
        <f t="shared" si="23"/>
        <v>0</v>
      </c>
      <c r="Z21" s="111">
        <f t="shared" si="23"/>
        <v>0</v>
      </c>
      <c r="AB21" s="113" t="s">
        <v>30</v>
      </c>
      <c r="AC21" s="111">
        <f>AC24+AC27+AC30+AC33+AC36+AC39</f>
        <v>0</v>
      </c>
      <c r="AD21" s="111">
        <f t="shared" si="24"/>
        <v>0</v>
      </c>
      <c r="AE21" s="111">
        <f t="shared" si="24"/>
        <v>0</v>
      </c>
      <c r="AF21" s="111">
        <f t="shared" si="24"/>
        <v>0</v>
      </c>
      <c r="AG21" s="111">
        <f t="shared" si="24"/>
        <v>0</v>
      </c>
      <c r="AH21" s="111">
        <f t="shared" si="24"/>
        <v>0</v>
      </c>
      <c r="AI21" s="111">
        <f t="shared" si="24"/>
        <v>0</v>
      </c>
      <c r="AK21" s="113" t="s">
        <v>30</v>
      </c>
      <c r="AL21" s="118">
        <f>AL24+AL27+AL30+AL33+AL36+AL39</f>
        <v>0</v>
      </c>
      <c r="AM21" s="111">
        <f t="shared" si="25"/>
        <v>0</v>
      </c>
      <c r="AN21" s="111">
        <f t="shared" si="25"/>
        <v>0</v>
      </c>
      <c r="AO21" s="111">
        <f t="shared" si="25"/>
        <v>0</v>
      </c>
      <c r="AP21" s="111">
        <f t="shared" si="25"/>
        <v>0</v>
      </c>
      <c r="AQ21" s="111">
        <f t="shared" si="25"/>
        <v>0</v>
      </c>
      <c r="AR21" s="111">
        <f t="shared" si="25"/>
        <v>0</v>
      </c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98" customFormat="1" ht="15.75" customHeight="1">
      <c r="A22" s="99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I22" s="79"/>
      <c r="J22" s="99" t="s">
        <v>2</v>
      </c>
      <c r="K22" s="145">
        <f aca="true" t="shared" si="28" ref="K22:Q22">K21/K20</f>
        <v>0</v>
      </c>
      <c r="L22" s="145">
        <f t="shared" si="28"/>
        <v>0</v>
      </c>
      <c r="M22" s="145">
        <f t="shared" si="28"/>
        <v>0</v>
      </c>
      <c r="N22" s="145">
        <f t="shared" si="28"/>
        <v>0</v>
      </c>
      <c r="O22" s="145">
        <f t="shared" si="28"/>
        <v>0</v>
      </c>
      <c r="P22" s="145">
        <f t="shared" si="28"/>
        <v>0</v>
      </c>
      <c r="Q22" s="145">
        <f t="shared" si="28"/>
        <v>0</v>
      </c>
      <c r="R22" s="79"/>
      <c r="S22" s="99" t="s">
        <v>2</v>
      </c>
      <c r="T22" s="145">
        <f aca="true" t="shared" si="29" ref="T22:Z22">T21/T20</f>
        <v>0</v>
      </c>
      <c r="U22" s="145">
        <f t="shared" si="29"/>
        <v>0</v>
      </c>
      <c r="V22" s="145">
        <f t="shared" si="29"/>
        <v>0</v>
      </c>
      <c r="W22" s="145">
        <f t="shared" si="29"/>
        <v>0</v>
      </c>
      <c r="X22" s="145">
        <f t="shared" si="29"/>
        <v>0</v>
      </c>
      <c r="Y22" s="145">
        <f t="shared" si="29"/>
        <v>0</v>
      </c>
      <c r="Z22" s="145">
        <f t="shared" si="29"/>
        <v>0</v>
      </c>
      <c r="AA22" s="79"/>
      <c r="AB22" s="99" t="s">
        <v>2</v>
      </c>
      <c r="AC22" s="93" t="e">
        <f aca="true" t="shared" si="30" ref="AC22:AI22">AC21/AC20</f>
        <v>#DIV/0!</v>
      </c>
      <c r="AD22" s="93" t="e">
        <f t="shared" si="30"/>
        <v>#DIV/0!</v>
      </c>
      <c r="AE22" s="93" t="e">
        <f t="shared" si="30"/>
        <v>#DIV/0!</v>
      </c>
      <c r="AF22" s="93" t="e">
        <f t="shared" si="30"/>
        <v>#DIV/0!</v>
      </c>
      <c r="AG22" s="93" t="e">
        <f t="shared" si="30"/>
        <v>#DIV/0!</v>
      </c>
      <c r="AH22" s="93" t="e">
        <f t="shared" si="30"/>
        <v>#DIV/0!</v>
      </c>
      <c r="AI22" s="93" t="e">
        <f t="shared" si="30"/>
        <v>#DIV/0!</v>
      </c>
      <c r="AJ22" s="79"/>
      <c r="AK22" s="99" t="s">
        <v>2</v>
      </c>
      <c r="AL22" s="145">
        <f aca="true" t="shared" si="31" ref="AL22:AR22">AL21/AL20</f>
        <v>0</v>
      </c>
      <c r="AM22" s="145">
        <f t="shared" si="31"/>
        <v>0</v>
      </c>
      <c r="AN22" s="145">
        <f t="shared" si="31"/>
        <v>0</v>
      </c>
      <c r="AO22" s="145">
        <f t="shared" si="31"/>
        <v>0</v>
      </c>
      <c r="AP22" s="145">
        <f t="shared" si="31"/>
        <v>0</v>
      </c>
      <c r="AQ22" s="145">
        <f t="shared" si="31"/>
        <v>0</v>
      </c>
      <c r="AR22" s="145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79" customFormat="1" ht="15" customHeight="1">
      <c r="A23" s="80" t="s">
        <v>23</v>
      </c>
      <c r="B23" s="80">
        <f>K23+T23+AL23+AU23</f>
        <v>2</v>
      </c>
      <c r="C23" s="80">
        <f>L23+U23+AM23+AV23</f>
        <v>100</v>
      </c>
      <c r="D23" s="80">
        <f>M23+V23+AN23</f>
        <v>85</v>
      </c>
      <c r="E23" s="80">
        <f aca="true" t="shared" si="33" ref="E23:H24">N23+W23+AO23+AX23</f>
        <v>2</v>
      </c>
      <c r="F23" s="80">
        <f t="shared" si="33"/>
        <v>36</v>
      </c>
      <c r="G23" s="80">
        <f t="shared" si="33"/>
        <v>10</v>
      </c>
      <c r="H23" s="80">
        <f t="shared" si="33"/>
        <v>37</v>
      </c>
      <c r="J23" s="80" t="s">
        <v>23</v>
      </c>
      <c r="K23" s="91"/>
      <c r="L23" s="91">
        <v>5</v>
      </c>
      <c r="M23" s="80">
        <f>N23+O23+P23+Q23</f>
        <v>3</v>
      </c>
      <c r="N23" s="91">
        <v>1</v>
      </c>
      <c r="O23" s="91">
        <v>1</v>
      </c>
      <c r="P23" s="91">
        <v>0</v>
      </c>
      <c r="Q23" s="91">
        <v>1</v>
      </c>
      <c r="S23" s="80" t="s">
        <v>23</v>
      </c>
      <c r="T23" s="91">
        <v>1.7000000000000002</v>
      </c>
      <c r="U23" s="91">
        <v>85</v>
      </c>
      <c r="V23" s="80">
        <f>W23+X23+Y23+Z23</f>
        <v>75</v>
      </c>
      <c r="W23" s="91">
        <v>1</v>
      </c>
      <c r="X23" s="91">
        <v>34</v>
      </c>
      <c r="Y23" s="91">
        <v>9</v>
      </c>
      <c r="Z23" s="91">
        <v>31</v>
      </c>
      <c r="AB23" s="80" t="s">
        <v>23</v>
      </c>
      <c r="AC23" s="80"/>
      <c r="AD23" s="80"/>
      <c r="AE23" s="80">
        <f>AF23+AG23+AH23+AI23</f>
        <v>0</v>
      </c>
      <c r="AF23" s="80"/>
      <c r="AG23" s="80"/>
      <c r="AH23" s="80"/>
      <c r="AI23" s="80"/>
      <c r="AK23" s="80" t="s">
        <v>23</v>
      </c>
      <c r="AL23" s="92">
        <v>0.30000000000000004</v>
      </c>
      <c r="AM23" s="91">
        <v>10</v>
      </c>
      <c r="AN23" s="80">
        <f>AO23+AP23+AQ23+AR23</f>
        <v>7</v>
      </c>
      <c r="AO23" s="91">
        <v>0</v>
      </c>
      <c r="AP23" s="91">
        <v>1</v>
      </c>
      <c r="AQ23" s="91">
        <v>1</v>
      </c>
      <c r="AR23" s="91">
        <v>5</v>
      </c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79" customFormat="1" ht="15" customHeight="1">
      <c r="A24" s="80" t="s">
        <v>32</v>
      </c>
      <c r="B24" s="80">
        <f>K24+T24+AL24+AU24</f>
        <v>0</v>
      </c>
      <c r="C24" s="80">
        <f>L24+U24+AM24+AV24</f>
        <v>0</v>
      </c>
      <c r="D24" s="80">
        <f>M24+V24+AN24</f>
        <v>0</v>
      </c>
      <c r="E24" s="80">
        <f t="shared" si="33"/>
        <v>0</v>
      </c>
      <c r="F24" s="80">
        <f t="shared" si="33"/>
        <v>0</v>
      </c>
      <c r="G24" s="80">
        <f t="shared" si="33"/>
        <v>0</v>
      </c>
      <c r="H24" s="80">
        <f t="shared" si="33"/>
        <v>0</v>
      </c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98" customFormat="1" ht="15.75" customHeight="1">
      <c r="A25" s="99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I25" s="79"/>
      <c r="J25" s="99" t="s">
        <v>2</v>
      </c>
      <c r="K25" s="169" t="e">
        <f>+K24/K23</f>
        <v>#DIV/0!</v>
      </c>
      <c r="L25" s="169">
        <f aca="true" t="shared" si="35" ref="L25:Q25">+L24/L23</f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 t="e">
        <f t="shared" si="35"/>
        <v>#DIV/0!</v>
      </c>
      <c r="Q25" s="169">
        <f t="shared" si="35"/>
        <v>0</v>
      </c>
      <c r="R25" s="79"/>
      <c r="S25" s="99" t="s">
        <v>2</v>
      </c>
      <c r="T25" s="169">
        <f>+T24/T23</f>
        <v>0</v>
      </c>
      <c r="U25" s="169">
        <f aca="true" t="shared" si="36" ref="U25:Z25">+U24/U23</f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A25" s="79"/>
      <c r="AB25" s="99" t="s">
        <v>2</v>
      </c>
      <c r="AC25" s="169" t="e">
        <f>+AC24/AC23</f>
        <v>#DIV/0!</v>
      </c>
      <c r="AD25" s="169" t="e">
        <f aca="true" t="shared" si="37" ref="AD25:AI25">+AD24/AD23</f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J25" s="79"/>
      <c r="AK25" s="99" t="s">
        <v>2</v>
      </c>
      <c r="AL25" s="169">
        <f>+AL24/AL23</f>
        <v>0</v>
      </c>
      <c r="AM25" s="169">
        <f aca="true" t="shared" si="38" ref="AM25:AR25">+AM24/AM23</f>
        <v>0</v>
      </c>
      <c r="AN25" s="169">
        <f t="shared" si="38"/>
        <v>0</v>
      </c>
      <c r="AO25" s="169" t="e">
        <f t="shared" si="38"/>
        <v>#DIV/0!</v>
      </c>
      <c r="AP25" s="169">
        <f t="shared" si="38"/>
        <v>0</v>
      </c>
      <c r="AQ25" s="169">
        <f t="shared" si="38"/>
        <v>0</v>
      </c>
      <c r="AR25" s="169">
        <f t="shared" si="38"/>
        <v>0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79" customFormat="1" ht="15" customHeight="1">
      <c r="A26" s="80" t="s">
        <v>24</v>
      </c>
      <c r="B26" s="80">
        <f>K26+T26+AL26+AU26</f>
        <v>78</v>
      </c>
      <c r="C26" s="80">
        <f>L26+U26+AM26+AV26</f>
        <v>3380</v>
      </c>
      <c r="D26" s="80">
        <f>M26+V26+AN26</f>
        <v>2835</v>
      </c>
      <c r="E26" s="80">
        <f aca="true" t="shared" si="40" ref="E26:H27">N26+W26+AO26+AX26</f>
        <v>49</v>
      </c>
      <c r="F26" s="80">
        <f t="shared" si="40"/>
        <v>857</v>
      </c>
      <c r="G26" s="80">
        <f t="shared" si="40"/>
        <v>184</v>
      </c>
      <c r="H26" s="80">
        <f t="shared" si="40"/>
        <v>1745</v>
      </c>
      <c r="J26" s="80" t="s">
        <v>24</v>
      </c>
      <c r="K26" s="91">
        <v>9.7</v>
      </c>
      <c r="L26" s="91">
        <v>130</v>
      </c>
      <c r="M26" s="80">
        <f>N26+O26+P26+Q26</f>
        <v>72</v>
      </c>
      <c r="N26" s="91">
        <v>0</v>
      </c>
      <c r="O26" s="91">
        <v>21</v>
      </c>
      <c r="P26" s="91">
        <v>7</v>
      </c>
      <c r="Q26" s="91">
        <v>44</v>
      </c>
      <c r="S26" s="80" t="s">
        <v>24</v>
      </c>
      <c r="T26" s="91">
        <v>42.5</v>
      </c>
      <c r="U26" s="91">
        <v>2520</v>
      </c>
      <c r="V26" s="80">
        <f>W26+X26+Y26+Z26</f>
        <v>2207</v>
      </c>
      <c r="W26" s="91">
        <v>48</v>
      </c>
      <c r="X26" s="91">
        <v>785</v>
      </c>
      <c r="Y26" s="91">
        <v>133</v>
      </c>
      <c r="Z26" s="91">
        <v>1241</v>
      </c>
      <c r="AB26" s="80" t="s">
        <v>24</v>
      </c>
      <c r="AC26" s="80"/>
      <c r="AD26" s="82"/>
      <c r="AE26" s="80">
        <f>AF26+AG26+AH26+AI26</f>
        <v>0</v>
      </c>
      <c r="AF26" s="82"/>
      <c r="AG26" s="82"/>
      <c r="AH26" s="82"/>
      <c r="AI26" s="82"/>
      <c r="AK26" s="80" t="s">
        <v>24</v>
      </c>
      <c r="AL26" s="92">
        <v>25.8</v>
      </c>
      <c r="AM26" s="91">
        <v>730</v>
      </c>
      <c r="AN26" s="80">
        <f>AO26+AP26+AQ26+AR26</f>
        <v>556</v>
      </c>
      <c r="AO26" s="91">
        <v>1</v>
      </c>
      <c r="AP26" s="91">
        <v>51</v>
      </c>
      <c r="AQ26" s="91">
        <v>44</v>
      </c>
      <c r="AR26" s="91">
        <v>460</v>
      </c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79" customFormat="1" ht="15" customHeight="1">
      <c r="A27" s="80" t="s">
        <v>33</v>
      </c>
      <c r="B27" s="80">
        <f>K27+T27+AL27+AU27</f>
        <v>0</v>
      </c>
      <c r="C27" s="80">
        <f>L27+U27+AM27+AV27</f>
        <v>0</v>
      </c>
      <c r="D27" s="80">
        <f>M27+V27+AN27</f>
        <v>0</v>
      </c>
      <c r="E27" s="80">
        <f t="shared" si="40"/>
        <v>0</v>
      </c>
      <c r="F27" s="80">
        <f t="shared" si="40"/>
        <v>0</v>
      </c>
      <c r="G27" s="80">
        <f t="shared" si="40"/>
        <v>0</v>
      </c>
      <c r="H27" s="80">
        <f t="shared" si="40"/>
        <v>0</v>
      </c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98" customFormat="1" ht="15.75" customHeight="1">
      <c r="A28" s="99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I28" s="79"/>
      <c r="J28" s="99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 t="e">
        <f t="shared" si="42"/>
        <v>#DIV/0!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R28" s="79"/>
      <c r="S28" s="99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A28" s="79"/>
      <c r="AB28" s="99" t="s">
        <v>2</v>
      </c>
      <c r="AC28" s="169" t="e">
        <f>+AC27/AC26</f>
        <v>#DIV/0!</v>
      </c>
      <c r="AD28" s="169" t="e">
        <f aca="true" t="shared" si="44" ref="AD28:AI28">+AD27/AD26</f>
        <v>#DIV/0!</v>
      </c>
      <c r="AE28" s="169" t="e">
        <f t="shared" si="44"/>
        <v>#DIV/0!</v>
      </c>
      <c r="AF28" s="169" t="e">
        <f t="shared" si="44"/>
        <v>#DIV/0!</v>
      </c>
      <c r="AG28" s="169" t="e">
        <f t="shared" si="44"/>
        <v>#DIV/0!</v>
      </c>
      <c r="AH28" s="169" t="e">
        <f t="shared" si="44"/>
        <v>#DIV/0!</v>
      </c>
      <c r="AI28" s="169" t="e">
        <f t="shared" si="44"/>
        <v>#DIV/0!</v>
      </c>
      <c r="AJ28" s="79"/>
      <c r="AK28" s="99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>
        <f t="shared" si="45"/>
        <v>0</v>
      </c>
      <c r="AP28" s="169">
        <f t="shared" si="45"/>
        <v>0</v>
      </c>
      <c r="AQ28" s="169">
        <f t="shared" si="45"/>
        <v>0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79" customFormat="1" ht="15" customHeight="1">
      <c r="A29" s="80" t="s">
        <v>25</v>
      </c>
      <c r="B29" s="80">
        <f>K29+T29+AL29+AU29</f>
        <v>278.5</v>
      </c>
      <c r="C29" s="80">
        <f>L29+U29+AM29+AV29</f>
        <v>14290</v>
      </c>
      <c r="D29" s="80">
        <f>M29+V29+AN29</f>
        <v>11572</v>
      </c>
      <c r="E29" s="80">
        <f aca="true" t="shared" si="47" ref="E29:H30">N29+W29+AO29+AX29</f>
        <v>313</v>
      </c>
      <c r="F29" s="80">
        <f t="shared" si="47"/>
        <v>2216</v>
      </c>
      <c r="G29" s="80">
        <f t="shared" si="47"/>
        <v>1163</v>
      </c>
      <c r="H29" s="80">
        <f t="shared" si="47"/>
        <v>7880</v>
      </c>
      <c r="J29" s="80" t="s">
        <v>25</v>
      </c>
      <c r="K29" s="91">
        <v>27.5</v>
      </c>
      <c r="L29" s="91">
        <v>520</v>
      </c>
      <c r="M29" s="80">
        <f>N29+O29+P29+Q29</f>
        <v>315</v>
      </c>
      <c r="N29" s="91">
        <v>4</v>
      </c>
      <c r="O29" s="91">
        <v>68</v>
      </c>
      <c r="P29" s="91">
        <v>52</v>
      </c>
      <c r="Q29" s="91">
        <v>191</v>
      </c>
      <c r="S29" s="80" t="s">
        <v>25</v>
      </c>
      <c r="T29" s="91">
        <v>190.2</v>
      </c>
      <c r="U29" s="91">
        <v>9700</v>
      </c>
      <c r="V29" s="80">
        <f>W29+X29+Y29+Z29</f>
        <v>8613</v>
      </c>
      <c r="W29" s="91">
        <v>309</v>
      </c>
      <c r="X29" s="91">
        <v>2148</v>
      </c>
      <c r="Y29" s="91">
        <v>501</v>
      </c>
      <c r="Z29" s="91">
        <v>5655</v>
      </c>
      <c r="AB29" s="80" t="s">
        <v>25</v>
      </c>
      <c r="AC29" s="80"/>
      <c r="AD29" s="82"/>
      <c r="AE29" s="80">
        <f>AF29+AG29+AH29+AI29</f>
        <v>0</v>
      </c>
      <c r="AF29" s="82"/>
      <c r="AG29" s="82"/>
      <c r="AH29" s="82"/>
      <c r="AI29" s="82"/>
      <c r="AK29" s="80" t="s">
        <v>25</v>
      </c>
      <c r="AL29" s="92">
        <v>60.8</v>
      </c>
      <c r="AM29" s="91">
        <v>4070</v>
      </c>
      <c r="AN29" s="80">
        <f>AO29+AP29+AQ29+AR29</f>
        <v>2644</v>
      </c>
      <c r="AO29" s="91">
        <v>0</v>
      </c>
      <c r="AP29" s="91">
        <v>0</v>
      </c>
      <c r="AQ29" s="91">
        <v>610</v>
      </c>
      <c r="AR29" s="91">
        <v>2034</v>
      </c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79" customFormat="1" ht="15" customHeight="1">
      <c r="A30" s="80" t="s">
        <v>34</v>
      </c>
      <c r="B30" s="80">
        <f>K30+T30+AL30+AU30</f>
        <v>0</v>
      </c>
      <c r="C30" s="80">
        <f>L30+U30+AM30+AV30</f>
        <v>0</v>
      </c>
      <c r="D30" s="80">
        <f>M30+V30+AN30</f>
        <v>0</v>
      </c>
      <c r="E30" s="80">
        <f t="shared" si="47"/>
        <v>0</v>
      </c>
      <c r="F30" s="80">
        <f t="shared" si="47"/>
        <v>0</v>
      </c>
      <c r="G30" s="80">
        <f t="shared" si="47"/>
        <v>0</v>
      </c>
      <c r="H30" s="80">
        <f t="shared" si="47"/>
        <v>0</v>
      </c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98" customFormat="1" ht="15.75" customHeight="1">
      <c r="A31" s="99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I31" s="79"/>
      <c r="J31" s="99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R31" s="79"/>
      <c r="S31" s="99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A31" s="79"/>
      <c r="AB31" s="99" t="s">
        <v>2</v>
      </c>
      <c r="AC31" s="169" t="e">
        <f>+AC30/AC29</f>
        <v>#DIV/0!</v>
      </c>
      <c r="AD31" s="169" t="e">
        <f aca="true" t="shared" si="51" ref="AD31:AI31">+AD30/AD29</f>
        <v>#DIV/0!</v>
      </c>
      <c r="AE31" s="169" t="e">
        <f t="shared" si="51"/>
        <v>#DIV/0!</v>
      </c>
      <c r="AF31" s="169" t="e">
        <f t="shared" si="51"/>
        <v>#DIV/0!</v>
      </c>
      <c r="AG31" s="169" t="e">
        <f t="shared" si="51"/>
        <v>#DIV/0!</v>
      </c>
      <c r="AH31" s="169" t="e">
        <f t="shared" si="51"/>
        <v>#DIV/0!</v>
      </c>
      <c r="AI31" s="169" t="e">
        <f t="shared" si="51"/>
        <v>#DIV/0!</v>
      </c>
      <c r="AJ31" s="79"/>
      <c r="AK31" s="99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 t="e">
        <f t="shared" si="52"/>
        <v>#DIV/0!</v>
      </c>
      <c r="AP31" s="169" t="e">
        <f t="shared" si="52"/>
        <v>#DIV/0!</v>
      </c>
      <c r="AQ31" s="169">
        <f t="shared" si="52"/>
        <v>0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79" customFormat="1" ht="15" customHeight="1">
      <c r="A32" s="80" t="s">
        <v>26</v>
      </c>
      <c r="B32" s="80">
        <f>K32+T32+AL32+AU32</f>
        <v>2.8</v>
      </c>
      <c r="C32" s="80">
        <f>L32+U32+AM32+AV32</f>
        <v>370</v>
      </c>
      <c r="D32" s="80">
        <f>M32+V32+AN32</f>
        <v>304</v>
      </c>
      <c r="E32" s="80">
        <f aca="true" t="shared" si="54" ref="E32:H33">N32+W32+AO32+AX32</f>
        <v>147</v>
      </c>
      <c r="F32" s="80">
        <f t="shared" si="54"/>
        <v>114</v>
      </c>
      <c r="G32" s="80">
        <f t="shared" si="54"/>
        <v>1</v>
      </c>
      <c r="H32" s="80">
        <f t="shared" si="54"/>
        <v>42</v>
      </c>
      <c r="J32" s="80" t="s">
        <v>26</v>
      </c>
      <c r="K32" s="91"/>
      <c r="L32" s="91"/>
      <c r="M32" s="80">
        <f>N32+O32+P32+Q32</f>
        <v>0</v>
      </c>
      <c r="N32" s="91"/>
      <c r="O32" s="91"/>
      <c r="P32" s="91"/>
      <c r="Q32" s="91"/>
      <c r="S32" s="80" t="s">
        <v>26</v>
      </c>
      <c r="T32" s="91">
        <v>2.8</v>
      </c>
      <c r="U32" s="91">
        <v>370</v>
      </c>
      <c r="V32" s="80">
        <f>W32+X32+Y32+Z32</f>
        <v>304</v>
      </c>
      <c r="W32" s="91">
        <v>147</v>
      </c>
      <c r="X32" s="91">
        <v>114</v>
      </c>
      <c r="Y32" s="91">
        <v>1</v>
      </c>
      <c r="Z32" s="91">
        <v>42</v>
      </c>
      <c r="AB32" s="80" t="s">
        <v>26</v>
      </c>
      <c r="AC32" s="80"/>
      <c r="AD32" s="82"/>
      <c r="AE32" s="80">
        <f>AF32+AG32+AH32+AI32</f>
        <v>0</v>
      </c>
      <c r="AF32" s="82"/>
      <c r="AG32" s="82"/>
      <c r="AH32" s="82"/>
      <c r="AI32" s="82"/>
      <c r="AK32" s="80" t="s">
        <v>26</v>
      </c>
      <c r="AL32" s="92"/>
      <c r="AM32" s="91"/>
      <c r="AN32" s="80">
        <f>AO32+AP32+AQ32+AR32</f>
        <v>0</v>
      </c>
      <c r="AO32" s="91"/>
      <c r="AP32" s="91"/>
      <c r="AQ32" s="91"/>
      <c r="AR32" s="91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79" customFormat="1" ht="15" customHeight="1">
      <c r="A33" s="80" t="s">
        <v>35</v>
      </c>
      <c r="B33" s="80">
        <f>K33+T33+AL33+AU33</f>
        <v>0</v>
      </c>
      <c r="C33" s="80">
        <f>L33+U33+AM33+AV33</f>
        <v>0</v>
      </c>
      <c r="D33" s="80">
        <f>M33+V33+AN33</f>
        <v>0</v>
      </c>
      <c r="E33" s="80">
        <f t="shared" si="54"/>
        <v>0</v>
      </c>
      <c r="F33" s="80">
        <f t="shared" si="54"/>
        <v>0</v>
      </c>
      <c r="G33" s="80">
        <f t="shared" si="54"/>
        <v>0</v>
      </c>
      <c r="H33" s="80">
        <f t="shared" si="54"/>
        <v>0</v>
      </c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98" customFormat="1" ht="15.75" customHeight="1">
      <c r="A34" s="99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I34" s="79"/>
      <c r="J34" s="99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R34" s="79"/>
      <c r="S34" s="99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>
        <f t="shared" si="57"/>
        <v>0</v>
      </c>
      <c r="Z34" s="169">
        <f t="shared" si="57"/>
        <v>0</v>
      </c>
      <c r="AA34" s="79"/>
      <c r="AB34" s="99" t="s">
        <v>2</v>
      </c>
      <c r="AC34" s="169" t="e">
        <f>+AC33/AC32</f>
        <v>#DIV/0!</v>
      </c>
      <c r="AD34" s="169" t="e">
        <f aca="true" t="shared" si="58" ref="AD34:AI34">+AD33/AD32</f>
        <v>#DIV/0!</v>
      </c>
      <c r="AE34" s="169" t="e">
        <f t="shared" si="58"/>
        <v>#DIV/0!</v>
      </c>
      <c r="AF34" s="169" t="e">
        <f t="shared" si="58"/>
        <v>#DIV/0!</v>
      </c>
      <c r="AG34" s="169" t="e">
        <f t="shared" si="58"/>
        <v>#DIV/0!</v>
      </c>
      <c r="AH34" s="169" t="e">
        <f t="shared" si="58"/>
        <v>#DIV/0!</v>
      </c>
      <c r="AI34" s="169" t="e">
        <f t="shared" si="58"/>
        <v>#DIV/0!</v>
      </c>
      <c r="AJ34" s="79"/>
      <c r="AK34" s="99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79" customFormat="1" ht="15" customHeight="1">
      <c r="A35" s="80" t="s">
        <v>27</v>
      </c>
      <c r="B35" s="80">
        <f>K35+T35+AL35+AU35</f>
        <v>42.699999999999996</v>
      </c>
      <c r="C35" s="80">
        <f>L35+U35+AM35+AV35</f>
        <v>2400</v>
      </c>
      <c r="D35" s="80">
        <f>M35+V35+AN35</f>
        <v>1964</v>
      </c>
      <c r="E35" s="80">
        <f aca="true" t="shared" si="61" ref="E35:H36">N35+W35+AO35+AX35</f>
        <v>25</v>
      </c>
      <c r="F35" s="80">
        <f t="shared" si="61"/>
        <v>693</v>
      </c>
      <c r="G35" s="80">
        <f t="shared" si="61"/>
        <v>234</v>
      </c>
      <c r="H35" s="80">
        <f t="shared" si="61"/>
        <v>1012</v>
      </c>
      <c r="J35" s="80" t="s">
        <v>27</v>
      </c>
      <c r="K35" s="91"/>
      <c r="L35" s="91"/>
      <c r="M35" s="80">
        <f>N35+O35+P35+Q35</f>
        <v>0</v>
      </c>
      <c r="N35" s="91"/>
      <c r="O35" s="91"/>
      <c r="P35" s="91"/>
      <c r="Q35" s="91"/>
      <c r="S35" s="80" t="s">
        <v>27</v>
      </c>
      <c r="T35" s="91">
        <v>41.8</v>
      </c>
      <c r="U35" s="91">
        <v>2380</v>
      </c>
      <c r="V35" s="80">
        <f>W35+X35+Y35+Z35</f>
        <v>1948</v>
      </c>
      <c r="W35" s="91">
        <v>24</v>
      </c>
      <c r="X35" s="91">
        <v>693</v>
      </c>
      <c r="Y35" s="91">
        <v>231</v>
      </c>
      <c r="Z35" s="91">
        <v>1000</v>
      </c>
      <c r="AB35" s="80" t="s">
        <v>27</v>
      </c>
      <c r="AC35" s="80"/>
      <c r="AD35" s="82"/>
      <c r="AE35" s="80">
        <f>AF35+AG35+AH35+AI35</f>
        <v>0</v>
      </c>
      <c r="AF35" s="82"/>
      <c r="AG35" s="82"/>
      <c r="AH35" s="82"/>
      <c r="AI35" s="82"/>
      <c r="AK35" s="80" t="s">
        <v>27</v>
      </c>
      <c r="AL35" s="92">
        <v>0.9</v>
      </c>
      <c r="AM35" s="91">
        <v>20</v>
      </c>
      <c r="AN35" s="80">
        <f>AO35+AP35+AQ35+AR35</f>
        <v>16</v>
      </c>
      <c r="AO35" s="91">
        <v>1</v>
      </c>
      <c r="AP35" s="91">
        <v>0</v>
      </c>
      <c r="AQ35" s="91">
        <v>3</v>
      </c>
      <c r="AR35" s="91">
        <v>12</v>
      </c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79" customFormat="1" ht="15" customHeight="1">
      <c r="A36" s="80" t="s">
        <v>36</v>
      </c>
      <c r="B36" s="80">
        <f>K36+T36+AL36+AU36</f>
        <v>0</v>
      </c>
      <c r="C36" s="80">
        <f>L36+U36+AM36+AV36</f>
        <v>0</v>
      </c>
      <c r="D36" s="80">
        <f>M36+V36+AN36</f>
        <v>0</v>
      </c>
      <c r="E36" s="80">
        <f t="shared" si="61"/>
        <v>0</v>
      </c>
      <c r="F36" s="80">
        <f t="shared" si="61"/>
        <v>0</v>
      </c>
      <c r="G36" s="80">
        <f t="shared" si="61"/>
        <v>0</v>
      </c>
      <c r="H36" s="80">
        <f t="shared" si="61"/>
        <v>0</v>
      </c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91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98" customFormat="1" ht="15.75" customHeight="1">
      <c r="A37" s="99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I37" s="79"/>
      <c r="J37" s="99" t="s">
        <v>2</v>
      </c>
      <c r="K37" s="169" t="e">
        <f>+K36/K35</f>
        <v>#DIV/0!</v>
      </c>
      <c r="L37" s="169" t="e">
        <f aca="true" t="shared" si="63" ref="L37:Q37">+L36/L35</f>
        <v>#DIV/0!</v>
      </c>
      <c r="M37" s="169" t="e">
        <f t="shared" si="63"/>
        <v>#DIV/0!</v>
      </c>
      <c r="N37" s="169" t="e">
        <f t="shared" si="63"/>
        <v>#DIV/0!</v>
      </c>
      <c r="O37" s="169" t="e">
        <f t="shared" si="63"/>
        <v>#DIV/0!</v>
      </c>
      <c r="P37" s="169" t="e">
        <f t="shared" si="63"/>
        <v>#DIV/0!</v>
      </c>
      <c r="Q37" s="169" t="e">
        <f t="shared" si="63"/>
        <v>#DIV/0!</v>
      </c>
      <c r="R37" s="79"/>
      <c r="S37" s="99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A37" s="79"/>
      <c r="AB37" s="99" t="s">
        <v>2</v>
      </c>
      <c r="AC37" s="169" t="e">
        <f>+AC36/AC35</f>
        <v>#DIV/0!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J37" s="79"/>
      <c r="AK37" s="99" t="s">
        <v>2</v>
      </c>
      <c r="AL37" s="169">
        <f aca="true" t="shared" si="66" ref="AL37:AQ37">+AL36/AL35</f>
        <v>0</v>
      </c>
      <c r="AM37" s="169">
        <f t="shared" si="66"/>
        <v>0</v>
      </c>
      <c r="AN37" s="169">
        <f t="shared" si="66"/>
        <v>0</v>
      </c>
      <c r="AO37" s="169">
        <f t="shared" si="66"/>
        <v>0</v>
      </c>
      <c r="AP37" s="169" t="e">
        <f t="shared" si="66"/>
        <v>#DIV/0!</v>
      </c>
      <c r="AQ37" s="169">
        <f t="shared" si="66"/>
        <v>0</v>
      </c>
      <c r="AR37" s="145">
        <f>AR36/AR35</f>
        <v>0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79" customFormat="1" ht="15" customHeight="1">
      <c r="A38" s="80" t="s">
        <v>28</v>
      </c>
      <c r="B38" s="80">
        <f>K38+T38+AL38+AU38</f>
        <v>79.69999999999999</v>
      </c>
      <c r="C38" s="80">
        <f>L38+U38+AM38+AV38</f>
        <v>3170</v>
      </c>
      <c r="D38" s="80">
        <f>M38+V38+AN38</f>
        <v>1773</v>
      </c>
      <c r="E38" s="80">
        <f aca="true" t="shared" si="68" ref="E38:H39">N38+W38+AO38+AX38</f>
        <v>34</v>
      </c>
      <c r="F38" s="80">
        <f t="shared" si="68"/>
        <v>402</v>
      </c>
      <c r="G38" s="80">
        <f t="shared" si="68"/>
        <v>152</v>
      </c>
      <c r="H38" s="80">
        <f t="shared" si="68"/>
        <v>1185</v>
      </c>
      <c r="J38" s="80" t="s">
        <v>28</v>
      </c>
      <c r="K38" s="91">
        <v>37</v>
      </c>
      <c r="L38" s="91">
        <v>990</v>
      </c>
      <c r="M38" s="80">
        <f>N38+O38+P38+Q38</f>
        <v>611</v>
      </c>
      <c r="N38" s="91">
        <v>4</v>
      </c>
      <c r="O38" s="91">
        <v>140</v>
      </c>
      <c r="P38" s="91">
        <v>116</v>
      </c>
      <c r="Q38" s="91">
        <v>351</v>
      </c>
      <c r="S38" s="80" t="s">
        <v>28</v>
      </c>
      <c r="T38" s="91">
        <v>23.8</v>
      </c>
      <c r="U38" s="91">
        <v>1750</v>
      </c>
      <c r="V38" s="80">
        <f>W38+X38+Y38+Z38</f>
        <v>885</v>
      </c>
      <c r="W38" s="91">
        <v>27</v>
      </c>
      <c r="X38" s="91">
        <v>221</v>
      </c>
      <c r="Y38" s="91">
        <v>16</v>
      </c>
      <c r="Z38" s="91">
        <v>621</v>
      </c>
      <c r="AB38" s="80" t="s">
        <v>28</v>
      </c>
      <c r="AC38" s="80"/>
      <c r="AD38" s="82"/>
      <c r="AE38" s="80">
        <f>AF38+AG38+AH38+AI38</f>
        <v>0</v>
      </c>
      <c r="AF38" s="82"/>
      <c r="AG38" s="82"/>
      <c r="AH38" s="82"/>
      <c r="AI38" s="82"/>
      <c r="AK38" s="80" t="s">
        <v>28</v>
      </c>
      <c r="AL38" s="92">
        <v>18.9</v>
      </c>
      <c r="AM38" s="91">
        <v>430</v>
      </c>
      <c r="AN38" s="80">
        <f>AO38+AP38+AQ38+AR38</f>
        <v>277</v>
      </c>
      <c r="AO38" s="91">
        <v>3</v>
      </c>
      <c r="AP38" s="91">
        <v>41</v>
      </c>
      <c r="AQ38" s="91">
        <v>20</v>
      </c>
      <c r="AR38" s="91">
        <v>213</v>
      </c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79" customFormat="1" ht="15" customHeight="1">
      <c r="A39" s="80" t="s">
        <v>37</v>
      </c>
      <c r="B39" s="80">
        <f>K39+T39+AL39+AU39</f>
        <v>0</v>
      </c>
      <c r="C39" s="80">
        <f>L39+U39+AM39+AV39</f>
        <v>0</v>
      </c>
      <c r="D39" s="80">
        <f>M39+V39+AN39</f>
        <v>0</v>
      </c>
      <c r="E39" s="80">
        <f t="shared" si="68"/>
        <v>0</v>
      </c>
      <c r="F39" s="80">
        <f t="shared" si="68"/>
        <v>0</v>
      </c>
      <c r="G39" s="80">
        <f t="shared" si="68"/>
        <v>0</v>
      </c>
      <c r="H39" s="80">
        <f t="shared" si="68"/>
        <v>0</v>
      </c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98" customFormat="1" ht="15.75" customHeight="1">
      <c r="A40" s="99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I40" s="79"/>
      <c r="J40" s="99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R40" s="79"/>
      <c r="S40" s="99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A40" s="79"/>
      <c r="AB40" s="99" t="s">
        <v>2</v>
      </c>
      <c r="AC40" s="169" t="e">
        <f>+AC39/AC38</f>
        <v>#DIV/0!</v>
      </c>
      <c r="AD40" s="169" t="e">
        <f aca="true" t="shared" si="72" ref="AD40:AI40">+AD39/AD38</f>
        <v>#DIV/0!</v>
      </c>
      <c r="AE40" s="169" t="e">
        <f t="shared" si="72"/>
        <v>#DIV/0!</v>
      </c>
      <c r="AF40" s="169" t="e">
        <f t="shared" si="72"/>
        <v>#DIV/0!</v>
      </c>
      <c r="AG40" s="169" t="e">
        <f t="shared" si="72"/>
        <v>#DIV/0!</v>
      </c>
      <c r="AH40" s="169" t="e">
        <f t="shared" si="72"/>
        <v>#DIV/0!</v>
      </c>
      <c r="AI40" s="169" t="e">
        <f t="shared" si="72"/>
        <v>#DIV/0!</v>
      </c>
      <c r="AJ40" s="79"/>
      <c r="AK40" s="99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>
        <f t="shared" si="73"/>
        <v>0</v>
      </c>
      <c r="AP40" s="169">
        <f t="shared" si="73"/>
        <v>0</v>
      </c>
      <c r="AQ40" s="169">
        <f t="shared" si="73"/>
        <v>0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46:53" s="79" customFormat="1" ht="15" customHeight="1">
      <c r="AT41"/>
      <c r="AU41"/>
      <c r="AV41"/>
      <c r="AW41"/>
      <c r="AX41"/>
      <c r="AY41"/>
      <c r="AZ41"/>
      <c r="BA41"/>
    </row>
    <row r="42" spans="4:53" s="79" customFormat="1" ht="15" customHeight="1">
      <c r="D42" s="87" t="s">
        <v>83</v>
      </c>
      <c r="AT42"/>
      <c r="AU42"/>
      <c r="AV42"/>
      <c r="AW42"/>
      <c r="AX42"/>
      <c r="AY42"/>
      <c r="AZ42"/>
      <c r="BA42"/>
    </row>
    <row r="43" spans="4:53" s="79" customFormat="1" ht="15" customHeight="1">
      <c r="D43" s="87" t="s">
        <v>88</v>
      </c>
      <c r="AT43"/>
      <c r="AU43"/>
      <c r="AV43"/>
      <c r="AW43"/>
      <c r="AX43"/>
      <c r="AY43"/>
      <c r="AZ43"/>
      <c r="BA43"/>
    </row>
    <row r="44" spans="4:53" s="79" customFormat="1" ht="15" customHeight="1">
      <c r="D44" s="87" t="s">
        <v>113</v>
      </c>
      <c r="AT44"/>
      <c r="AU44"/>
      <c r="AV44"/>
      <c r="AW44"/>
      <c r="AX44"/>
      <c r="AY44"/>
      <c r="AZ44"/>
      <c r="BA44"/>
    </row>
    <row r="45" ht="15" customHeight="1"/>
    <row r="46" ht="15" customHeight="1"/>
    <row r="47" ht="15" customHeight="1"/>
    <row r="48" ht="15" customHeight="1"/>
    <row r="49" ht="15" customHeight="1"/>
  </sheetData>
  <sheetProtection/>
  <mergeCells count="21">
    <mergeCell ref="AT8:BA8"/>
    <mergeCell ref="AB8:AI8"/>
    <mergeCell ref="AK8:AR8"/>
    <mergeCell ref="S8:Z8"/>
    <mergeCell ref="A12:H12"/>
    <mergeCell ref="E2:H2"/>
    <mergeCell ref="E3:H3"/>
    <mergeCell ref="A4:H4"/>
    <mergeCell ref="A8:H8"/>
    <mergeCell ref="J8:Q8"/>
    <mergeCell ref="J12:Q12"/>
    <mergeCell ref="AT19:BA19"/>
    <mergeCell ref="AB12:AI12"/>
    <mergeCell ref="AK12:AR12"/>
    <mergeCell ref="S12:Z12"/>
    <mergeCell ref="A19:H19"/>
    <mergeCell ref="J19:Q19"/>
    <mergeCell ref="S19:Z19"/>
    <mergeCell ref="AB19:AI19"/>
    <mergeCell ref="AK19:AR19"/>
    <mergeCell ref="AT12:BA1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zoomScalePageLayoutView="0" workbookViewId="0" topLeftCell="W13">
      <selection activeCell="W1" sqref="A1:IV16384"/>
    </sheetView>
  </sheetViews>
  <sheetFormatPr defaultColWidth="9.140625" defaultRowHeight="12.75"/>
  <cols>
    <col min="1" max="1" width="14.140625" style="20" customWidth="1"/>
    <col min="2" max="2" width="7.00390625" style="20" customWidth="1"/>
    <col min="3" max="3" width="8.28125" style="20" customWidth="1"/>
    <col min="4" max="4" width="8.8515625" style="20" customWidth="1"/>
    <col min="5" max="5" width="7.140625" style="20" customWidth="1"/>
    <col min="6" max="6" width="7.8515625" style="20" customWidth="1"/>
    <col min="7" max="7" width="8.140625" style="20" customWidth="1"/>
    <col min="8" max="8" width="8.421875" style="20" customWidth="1"/>
    <col min="9" max="9" width="3.140625" style="20" customWidth="1"/>
    <col min="10" max="10" width="14.57421875" style="20" customWidth="1"/>
    <col min="11" max="11" width="8.140625" style="20" customWidth="1"/>
    <col min="12" max="17" width="7.28125" style="20" customWidth="1"/>
    <col min="18" max="18" width="2.28125" style="20" customWidth="1"/>
    <col min="19" max="19" width="14.57421875" style="20" customWidth="1"/>
    <col min="20" max="20" width="7.28125" style="20" customWidth="1"/>
    <col min="21" max="26" width="8.00390625" style="20" customWidth="1"/>
    <col min="27" max="27" width="5.8515625" style="20" customWidth="1"/>
    <col min="28" max="28" width="14.7109375" style="20" customWidth="1"/>
    <col min="29" max="29" width="7.421875" style="20" customWidth="1"/>
    <col min="30" max="31" width="8.00390625" style="20" customWidth="1"/>
    <col min="32" max="35" width="7.140625" style="20" customWidth="1"/>
    <col min="36" max="36" width="8.00390625" style="20" customWidth="1"/>
    <col min="37" max="37" width="12.140625" style="20" customWidth="1"/>
    <col min="38" max="16384" width="9.140625" style="20" customWidth="1"/>
  </cols>
  <sheetData>
    <row r="1" s="9" customFormat="1" ht="11.25" customHeight="1">
      <c r="Q1" s="10"/>
    </row>
    <row r="2" spans="5:8" s="8" customFormat="1" ht="14.25" customHeight="1">
      <c r="E2" s="213"/>
      <c r="F2" s="213"/>
      <c r="G2" s="213"/>
      <c r="H2" s="213"/>
    </row>
    <row r="3" spans="2:8" s="8" customFormat="1" ht="45" customHeight="1">
      <c r="B3" s="11"/>
      <c r="C3" s="11"/>
      <c r="D3" s="11"/>
      <c r="E3" s="230"/>
      <c r="F3" s="230"/>
      <c r="G3" s="230"/>
      <c r="H3" s="230"/>
    </row>
    <row r="4" spans="1:18" s="9" customFormat="1" ht="35.25" customHeight="1">
      <c r="A4" s="205"/>
      <c r="B4" s="205"/>
      <c r="C4" s="205"/>
      <c r="D4" s="205"/>
      <c r="E4" s="205"/>
      <c r="F4" s="205"/>
      <c r="G4" s="205"/>
      <c r="H4" s="205"/>
      <c r="I4" s="12"/>
      <c r="J4" s="12"/>
      <c r="K4" s="11"/>
      <c r="L4" s="11"/>
      <c r="M4" s="11"/>
      <c r="N4" s="11"/>
      <c r="O4" s="11"/>
      <c r="P4" s="11"/>
      <c r="Q4" s="11"/>
      <c r="R4" s="11"/>
    </row>
    <row r="5" spans="1:42" ht="16.5" customHeight="1">
      <c r="A5" s="5"/>
      <c r="F5" s="8"/>
      <c r="J5" s="5"/>
      <c r="O5" s="5"/>
      <c r="P5" s="5"/>
      <c r="S5" s="5"/>
      <c r="X5" s="5"/>
      <c r="Y5" s="5"/>
      <c r="AB5" s="21"/>
      <c r="AC5" s="21"/>
      <c r="AD5" s="21"/>
      <c r="AE5" s="21"/>
      <c r="AF5" s="21"/>
      <c r="AG5" s="21"/>
      <c r="AH5" s="21"/>
      <c r="AK5" s="5"/>
      <c r="AP5" s="5"/>
    </row>
    <row r="6" spans="1:44" ht="12.75">
      <c r="A6" s="22"/>
      <c r="B6" s="23"/>
      <c r="C6" s="23"/>
      <c r="D6" s="23"/>
      <c r="E6" s="23"/>
      <c r="F6" s="23"/>
      <c r="G6" s="23"/>
      <c r="H6" s="23"/>
      <c r="J6" s="22"/>
      <c r="K6" s="23"/>
      <c r="L6" s="23"/>
      <c r="M6" s="23"/>
      <c r="N6" s="23"/>
      <c r="O6" s="23"/>
      <c r="P6" s="23"/>
      <c r="Q6" s="23"/>
      <c r="S6" s="22"/>
      <c r="T6" s="23"/>
      <c r="U6" s="23"/>
      <c r="V6" s="23"/>
      <c r="W6" s="23"/>
      <c r="X6" s="23"/>
      <c r="Y6" s="23"/>
      <c r="Z6" s="23"/>
      <c r="AB6" s="22"/>
      <c r="AC6" s="23"/>
      <c r="AD6" s="23"/>
      <c r="AE6" s="23"/>
      <c r="AF6" s="23"/>
      <c r="AG6" s="23"/>
      <c r="AH6" s="23"/>
      <c r="AI6" s="23"/>
      <c r="AK6" s="22"/>
      <c r="AL6" s="24"/>
      <c r="AM6" s="23"/>
      <c r="AN6" s="23"/>
      <c r="AO6" s="23"/>
      <c r="AP6" s="23"/>
      <c r="AQ6" s="23"/>
      <c r="AR6" s="23"/>
    </row>
    <row r="7" spans="1:44" ht="12.75">
      <c r="A7" s="25"/>
      <c r="B7" s="25"/>
      <c r="C7" s="25"/>
      <c r="D7" s="25"/>
      <c r="E7" s="25"/>
      <c r="F7" s="25"/>
      <c r="G7" s="25"/>
      <c r="H7" s="25"/>
      <c r="J7" s="25"/>
      <c r="K7" s="25"/>
      <c r="L7" s="25"/>
      <c r="M7" s="25"/>
      <c r="N7" s="25"/>
      <c r="O7" s="25"/>
      <c r="P7" s="25"/>
      <c r="Q7" s="25"/>
      <c r="S7" s="25"/>
      <c r="T7" s="25"/>
      <c r="U7" s="25"/>
      <c r="V7" s="25"/>
      <c r="W7" s="25"/>
      <c r="X7" s="25"/>
      <c r="Y7" s="25"/>
      <c r="Z7" s="25"/>
      <c r="AB7" s="25"/>
      <c r="AC7" s="25"/>
      <c r="AD7" s="25"/>
      <c r="AE7" s="25"/>
      <c r="AF7" s="25"/>
      <c r="AG7" s="25"/>
      <c r="AH7" s="25"/>
      <c r="AI7" s="25"/>
      <c r="AK7" s="25"/>
      <c r="AL7" s="26"/>
      <c r="AM7" s="25"/>
      <c r="AN7" s="25"/>
      <c r="AO7" s="25"/>
      <c r="AP7" s="25"/>
      <c r="AQ7" s="25"/>
      <c r="AR7" s="25"/>
    </row>
    <row r="8" spans="1:44" s="5" customFormat="1" ht="12.75">
      <c r="A8" s="227"/>
      <c r="B8" s="228"/>
      <c r="C8" s="228"/>
      <c r="D8" s="228"/>
      <c r="E8" s="228"/>
      <c r="F8" s="228"/>
      <c r="G8" s="228"/>
      <c r="H8" s="229"/>
      <c r="J8" s="227"/>
      <c r="K8" s="228"/>
      <c r="L8" s="228"/>
      <c r="M8" s="228"/>
      <c r="N8" s="228"/>
      <c r="O8" s="228"/>
      <c r="P8" s="228"/>
      <c r="Q8" s="229"/>
      <c r="S8" s="227"/>
      <c r="T8" s="228"/>
      <c r="U8" s="228"/>
      <c r="V8" s="228"/>
      <c r="W8" s="228"/>
      <c r="X8" s="228"/>
      <c r="Y8" s="228"/>
      <c r="Z8" s="229"/>
      <c r="AB8" s="227"/>
      <c r="AC8" s="228"/>
      <c r="AD8" s="228"/>
      <c r="AE8" s="228"/>
      <c r="AF8" s="228"/>
      <c r="AG8" s="228"/>
      <c r="AH8" s="228"/>
      <c r="AI8" s="229"/>
      <c r="AK8" s="227"/>
      <c r="AL8" s="228"/>
      <c r="AM8" s="228"/>
      <c r="AN8" s="228"/>
      <c r="AO8" s="228"/>
      <c r="AP8" s="228"/>
      <c r="AQ8" s="228"/>
      <c r="AR8" s="229"/>
    </row>
    <row r="9" spans="1:44" s="5" customFormat="1" ht="12.75">
      <c r="A9" s="27"/>
      <c r="B9" s="27"/>
      <c r="C9" s="27"/>
      <c r="D9" s="27"/>
      <c r="E9" s="27"/>
      <c r="F9" s="27"/>
      <c r="G9" s="27"/>
      <c r="H9" s="27"/>
      <c r="J9" s="27"/>
      <c r="K9" s="27"/>
      <c r="L9" s="27"/>
      <c r="M9" s="27"/>
      <c r="N9" s="27"/>
      <c r="O9" s="27"/>
      <c r="P9" s="27"/>
      <c r="Q9" s="27"/>
      <c r="S9" s="27"/>
      <c r="T9" s="27"/>
      <c r="U9" s="27"/>
      <c r="V9" s="27"/>
      <c r="W9" s="27"/>
      <c r="X9" s="27"/>
      <c r="Y9" s="27"/>
      <c r="Z9" s="27"/>
      <c r="AB9" s="27"/>
      <c r="AC9" s="27"/>
      <c r="AD9" s="27"/>
      <c r="AE9" s="27"/>
      <c r="AF9" s="27"/>
      <c r="AG9" s="27"/>
      <c r="AH9" s="27"/>
      <c r="AI9" s="27"/>
      <c r="AK9" s="27"/>
      <c r="AL9" s="27"/>
      <c r="AM9" s="27"/>
      <c r="AN9" s="27"/>
      <c r="AO9" s="27"/>
      <c r="AP9" s="27"/>
      <c r="AQ9" s="27"/>
      <c r="AR9" s="27"/>
    </row>
    <row r="10" spans="1:44" s="5" customFormat="1" ht="12.75">
      <c r="A10" s="28"/>
      <c r="B10" s="27"/>
      <c r="C10" s="27"/>
      <c r="D10" s="27"/>
      <c r="E10" s="27"/>
      <c r="F10" s="27"/>
      <c r="G10" s="27"/>
      <c r="H10" s="27"/>
      <c r="J10" s="28"/>
      <c r="K10" s="27"/>
      <c r="L10" s="27"/>
      <c r="M10" s="27"/>
      <c r="N10" s="27"/>
      <c r="O10" s="27"/>
      <c r="P10" s="27"/>
      <c r="Q10" s="27"/>
      <c r="S10" s="28"/>
      <c r="T10" s="27"/>
      <c r="U10" s="27"/>
      <c r="V10" s="27"/>
      <c r="W10" s="27"/>
      <c r="X10" s="27"/>
      <c r="Y10" s="27"/>
      <c r="Z10" s="27"/>
      <c r="AB10" s="28"/>
      <c r="AC10" s="27"/>
      <c r="AD10" s="27"/>
      <c r="AE10" s="27"/>
      <c r="AF10" s="27"/>
      <c r="AG10" s="27"/>
      <c r="AH10" s="27"/>
      <c r="AI10" s="27"/>
      <c r="AK10" s="28"/>
      <c r="AL10" s="27"/>
      <c r="AM10" s="27"/>
      <c r="AN10" s="27"/>
      <c r="AO10" s="27"/>
      <c r="AP10" s="27"/>
      <c r="AQ10" s="27"/>
      <c r="AR10" s="27"/>
    </row>
    <row r="11" spans="1:44" s="5" customFormat="1" ht="12.75">
      <c r="A11" s="27"/>
      <c r="B11" s="29"/>
      <c r="C11" s="29"/>
      <c r="D11" s="29"/>
      <c r="E11" s="29"/>
      <c r="F11" s="29"/>
      <c r="G11" s="29"/>
      <c r="H11" s="29"/>
      <c r="J11" s="27"/>
      <c r="K11" s="29"/>
      <c r="L11" s="29"/>
      <c r="M11" s="29"/>
      <c r="N11" s="29"/>
      <c r="O11" s="29"/>
      <c r="P11" s="29"/>
      <c r="Q11" s="29"/>
      <c r="S11" s="27"/>
      <c r="T11" s="29"/>
      <c r="U11" s="29"/>
      <c r="V11" s="29"/>
      <c r="W11" s="29"/>
      <c r="X11" s="29"/>
      <c r="Y11" s="29"/>
      <c r="Z11" s="29"/>
      <c r="AB11" s="27"/>
      <c r="AC11" s="29"/>
      <c r="AD11" s="29"/>
      <c r="AE11" s="29"/>
      <c r="AF11" s="29"/>
      <c r="AG11" s="29"/>
      <c r="AH11" s="29"/>
      <c r="AI11" s="29"/>
      <c r="AK11" s="27"/>
      <c r="AL11" s="29"/>
      <c r="AM11" s="29"/>
      <c r="AN11" s="29"/>
      <c r="AO11" s="29"/>
      <c r="AP11" s="29"/>
      <c r="AQ11" s="29"/>
      <c r="AR11" s="29"/>
    </row>
    <row r="12" spans="1:44" ht="12.75">
      <c r="A12" s="224"/>
      <c r="B12" s="225"/>
      <c r="C12" s="225"/>
      <c r="D12" s="225"/>
      <c r="E12" s="225"/>
      <c r="F12" s="225"/>
      <c r="G12" s="225"/>
      <c r="H12" s="226"/>
      <c r="J12" s="224"/>
      <c r="K12" s="225"/>
      <c r="L12" s="225"/>
      <c r="M12" s="225"/>
      <c r="N12" s="225"/>
      <c r="O12" s="225"/>
      <c r="P12" s="225"/>
      <c r="Q12" s="226"/>
      <c r="S12" s="224"/>
      <c r="T12" s="225"/>
      <c r="U12" s="225"/>
      <c r="V12" s="225"/>
      <c r="W12" s="225"/>
      <c r="X12" s="225"/>
      <c r="Y12" s="225"/>
      <c r="Z12" s="226"/>
      <c r="AB12" s="224"/>
      <c r="AC12" s="225"/>
      <c r="AD12" s="225"/>
      <c r="AE12" s="225"/>
      <c r="AF12" s="225"/>
      <c r="AG12" s="225"/>
      <c r="AH12" s="225"/>
      <c r="AI12" s="226"/>
      <c r="AK12" s="224"/>
      <c r="AL12" s="225"/>
      <c r="AM12" s="225"/>
      <c r="AN12" s="225"/>
      <c r="AO12" s="225"/>
      <c r="AP12" s="225"/>
      <c r="AQ12" s="225"/>
      <c r="AR12" s="226"/>
    </row>
    <row r="13" spans="1:44" ht="12.75">
      <c r="A13" s="16"/>
      <c r="B13" s="16"/>
      <c r="C13" s="16"/>
      <c r="D13" s="16"/>
      <c r="E13" s="16"/>
      <c r="F13" s="16"/>
      <c r="G13" s="16"/>
      <c r="H13" s="16"/>
      <c r="J13" s="16"/>
      <c r="K13" s="17"/>
      <c r="L13" s="17"/>
      <c r="M13" s="17"/>
      <c r="N13" s="17"/>
      <c r="O13" s="17"/>
      <c r="P13" s="17"/>
      <c r="Q13" s="17"/>
      <c r="S13" s="16"/>
      <c r="T13" s="16"/>
      <c r="U13" s="16"/>
      <c r="V13" s="16"/>
      <c r="W13" s="16"/>
      <c r="X13" s="16"/>
      <c r="Y13" s="16"/>
      <c r="Z13" s="16"/>
      <c r="AB13" s="16"/>
      <c r="AC13" s="16"/>
      <c r="AD13" s="16"/>
      <c r="AE13" s="16"/>
      <c r="AF13" s="16"/>
      <c r="AG13" s="16"/>
      <c r="AH13" s="16"/>
      <c r="AI13" s="16"/>
      <c r="AK13" s="16"/>
      <c r="AL13" s="37"/>
      <c r="AM13" s="17"/>
      <c r="AN13" s="17"/>
      <c r="AO13" s="17"/>
      <c r="AP13" s="17"/>
      <c r="AQ13" s="17"/>
      <c r="AR13" s="17"/>
    </row>
    <row r="14" spans="1:44" ht="12.75">
      <c r="A14" s="31"/>
      <c r="B14" s="16"/>
      <c r="C14" s="16"/>
      <c r="D14" s="16"/>
      <c r="E14" s="16"/>
      <c r="F14" s="16"/>
      <c r="G14" s="16"/>
      <c r="H14" s="16"/>
      <c r="J14" s="31"/>
      <c r="K14" s="17"/>
      <c r="L14" s="17"/>
      <c r="M14" s="17"/>
      <c r="N14" s="17"/>
      <c r="O14" s="17"/>
      <c r="P14" s="17"/>
      <c r="Q14" s="17"/>
      <c r="S14" s="31"/>
      <c r="T14" s="16"/>
      <c r="U14" s="16"/>
      <c r="V14" s="16"/>
      <c r="W14" s="16"/>
      <c r="X14" s="16"/>
      <c r="Y14" s="16"/>
      <c r="Z14" s="16"/>
      <c r="AB14" s="31"/>
      <c r="AC14" s="16"/>
      <c r="AD14" s="16"/>
      <c r="AE14" s="16"/>
      <c r="AF14" s="16"/>
      <c r="AG14" s="16"/>
      <c r="AH14" s="16"/>
      <c r="AI14" s="16"/>
      <c r="AK14" s="31"/>
      <c r="AL14" s="37"/>
      <c r="AM14" s="17"/>
      <c r="AN14" s="17"/>
      <c r="AO14" s="17"/>
      <c r="AP14" s="17"/>
      <c r="AQ14" s="17"/>
      <c r="AR14" s="17"/>
    </row>
    <row r="15" spans="1:44" ht="12.75">
      <c r="A15" s="16"/>
      <c r="B15" s="30"/>
      <c r="C15" s="30"/>
      <c r="D15" s="30"/>
      <c r="E15" s="30"/>
      <c r="F15" s="30"/>
      <c r="G15" s="30"/>
      <c r="H15" s="30"/>
      <c r="J15" s="16"/>
      <c r="K15" s="18"/>
      <c r="L15" s="18"/>
      <c r="M15" s="18"/>
      <c r="N15" s="18"/>
      <c r="O15" s="18"/>
      <c r="P15" s="18"/>
      <c r="Q15" s="18"/>
      <c r="S15" s="16"/>
      <c r="T15" s="30"/>
      <c r="U15" s="30"/>
      <c r="V15" s="30"/>
      <c r="W15" s="30"/>
      <c r="X15" s="30"/>
      <c r="Y15" s="30"/>
      <c r="Z15" s="30"/>
      <c r="AB15" s="16"/>
      <c r="AC15" s="30"/>
      <c r="AD15" s="30"/>
      <c r="AE15" s="30"/>
      <c r="AF15" s="30"/>
      <c r="AG15" s="30"/>
      <c r="AH15" s="30"/>
      <c r="AI15" s="30"/>
      <c r="AK15" s="16"/>
      <c r="AL15" s="37"/>
      <c r="AM15" s="18"/>
      <c r="AN15" s="18"/>
      <c r="AO15" s="18"/>
      <c r="AP15" s="18"/>
      <c r="AQ15" s="18"/>
      <c r="AR15" s="18"/>
    </row>
    <row r="16" spans="1:44" ht="12.75">
      <c r="A16" s="16"/>
      <c r="B16" s="16"/>
      <c r="C16" s="16"/>
      <c r="D16" s="16"/>
      <c r="E16" s="16"/>
      <c r="F16" s="16"/>
      <c r="G16" s="16"/>
      <c r="H16" s="16"/>
      <c r="J16" s="16"/>
      <c r="K16" s="17"/>
      <c r="L16" s="17"/>
      <c r="M16" s="17"/>
      <c r="N16" s="17"/>
      <c r="O16" s="17"/>
      <c r="P16" s="17"/>
      <c r="Q16" s="17"/>
      <c r="S16" s="16"/>
      <c r="T16" s="16"/>
      <c r="U16" s="16"/>
      <c r="V16" s="16"/>
      <c r="W16" s="16"/>
      <c r="X16" s="16"/>
      <c r="Y16" s="16"/>
      <c r="Z16" s="16"/>
      <c r="AB16" s="16"/>
      <c r="AC16" s="16"/>
      <c r="AD16" s="16"/>
      <c r="AE16" s="16"/>
      <c r="AF16" s="16"/>
      <c r="AG16" s="16"/>
      <c r="AH16" s="16"/>
      <c r="AI16" s="16"/>
      <c r="AK16" s="16"/>
      <c r="AL16" s="37"/>
      <c r="AM16" s="17"/>
      <c r="AN16" s="17"/>
      <c r="AO16" s="17"/>
      <c r="AP16" s="17"/>
      <c r="AQ16" s="17"/>
      <c r="AR16" s="17"/>
    </row>
    <row r="17" spans="1:44" ht="12.75">
      <c r="A17" s="16"/>
      <c r="B17" s="16"/>
      <c r="C17" s="16"/>
      <c r="D17" s="16"/>
      <c r="E17" s="16"/>
      <c r="F17" s="16"/>
      <c r="G17" s="16"/>
      <c r="H17" s="16"/>
      <c r="J17" s="16"/>
      <c r="K17" s="17"/>
      <c r="L17" s="17"/>
      <c r="M17" s="17"/>
      <c r="N17" s="17"/>
      <c r="O17" s="17"/>
      <c r="P17" s="17"/>
      <c r="Q17" s="17"/>
      <c r="S17" s="16"/>
      <c r="T17" s="16"/>
      <c r="U17" s="16"/>
      <c r="V17" s="16"/>
      <c r="W17" s="16"/>
      <c r="X17" s="16"/>
      <c r="Y17" s="16"/>
      <c r="Z17" s="16"/>
      <c r="AB17" s="16"/>
      <c r="AC17" s="16"/>
      <c r="AD17" s="16"/>
      <c r="AE17" s="16"/>
      <c r="AF17" s="16"/>
      <c r="AG17" s="16"/>
      <c r="AH17" s="16"/>
      <c r="AI17" s="16"/>
      <c r="AK17" s="16"/>
      <c r="AL17" s="37"/>
      <c r="AM17" s="17"/>
      <c r="AN17" s="17"/>
      <c r="AO17" s="17"/>
      <c r="AP17" s="17"/>
      <c r="AQ17" s="17"/>
      <c r="AR17" s="17"/>
    </row>
    <row r="18" spans="1:44" ht="12.75">
      <c r="A18" s="16"/>
      <c r="B18" s="16"/>
      <c r="C18" s="16"/>
      <c r="D18" s="16"/>
      <c r="E18" s="16"/>
      <c r="F18" s="16"/>
      <c r="G18" s="16"/>
      <c r="H18" s="16"/>
      <c r="J18" s="16"/>
      <c r="K18" s="17"/>
      <c r="L18" s="17"/>
      <c r="M18" s="17"/>
      <c r="N18" s="17"/>
      <c r="O18" s="17"/>
      <c r="P18" s="17"/>
      <c r="Q18" s="17"/>
      <c r="S18" s="16"/>
      <c r="T18" s="16"/>
      <c r="U18" s="16"/>
      <c r="V18" s="16"/>
      <c r="W18" s="16"/>
      <c r="X18" s="16"/>
      <c r="Y18" s="16"/>
      <c r="Z18" s="16"/>
      <c r="AB18" s="16"/>
      <c r="AC18" s="16"/>
      <c r="AD18" s="16"/>
      <c r="AE18" s="16"/>
      <c r="AF18" s="16"/>
      <c r="AG18" s="16"/>
      <c r="AH18" s="16"/>
      <c r="AI18" s="16"/>
      <c r="AK18" s="16"/>
      <c r="AL18" s="37"/>
      <c r="AM18" s="17"/>
      <c r="AN18" s="17"/>
      <c r="AO18" s="17"/>
      <c r="AP18" s="17"/>
      <c r="AQ18" s="17"/>
      <c r="AR18" s="17"/>
    </row>
    <row r="19" spans="1:44" ht="12.75">
      <c r="A19" s="224"/>
      <c r="B19" s="225"/>
      <c r="C19" s="225"/>
      <c r="D19" s="225"/>
      <c r="E19" s="225"/>
      <c r="F19" s="225"/>
      <c r="G19" s="225"/>
      <c r="H19" s="226"/>
      <c r="J19" s="224"/>
      <c r="K19" s="225"/>
      <c r="L19" s="225"/>
      <c r="M19" s="225"/>
      <c r="N19" s="225"/>
      <c r="O19" s="225"/>
      <c r="P19" s="225"/>
      <c r="Q19" s="226"/>
      <c r="S19" s="224"/>
      <c r="T19" s="225"/>
      <c r="U19" s="225"/>
      <c r="V19" s="225"/>
      <c r="W19" s="225"/>
      <c r="X19" s="225"/>
      <c r="Y19" s="225"/>
      <c r="Z19" s="226"/>
      <c r="AB19" s="224"/>
      <c r="AC19" s="225"/>
      <c r="AD19" s="225"/>
      <c r="AE19" s="225"/>
      <c r="AF19" s="225"/>
      <c r="AG19" s="225"/>
      <c r="AH19" s="225"/>
      <c r="AI19" s="226"/>
      <c r="AK19" s="224"/>
      <c r="AL19" s="225"/>
      <c r="AM19" s="225"/>
      <c r="AN19" s="225"/>
      <c r="AO19" s="225"/>
      <c r="AP19" s="225"/>
      <c r="AQ19" s="225"/>
      <c r="AR19" s="226"/>
    </row>
    <row r="20" spans="1:44" ht="12.75">
      <c r="A20" s="16"/>
      <c r="B20" s="16"/>
      <c r="C20" s="16"/>
      <c r="D20" s="16"/>
      <c r="E20" s="16"/>
      <c r="F20" s="16"/>
      <c r="G20" s="16"/>
      <c r="H20" s="16"/>
      <c r="J20" s="16"/>
      <c r="K20" s="16"/>
      <c r="L20" s="30"/>
      <c r="M20" s="16"/>
      <c r="N20" s="16"/>
      <c r="O20" s="16"/>
      <c r="P20" s="16"/>
      <c r="Q20" s="16"/>
      <c r="S20" s="16"/>
      <c r="T20" s="16"/>
      <c r="U20" s="30"/>
      <c r="V20" s="16"/>
      <c r="W20" s="16"/>
      <c r="X20" s="16"/>
      <c r="Y20" s="16"/>
      <c r="Z20" s="16"/>
      <c r="AB20" s="16"/>
      <c r="AC20" s="16"/>
      <c r="AD20" s="30"/>
      <c r="AE20" s="16"/>
      <c r="AF20" s="16"/>
      <c r="AG20" s="16"/>
      <c r="AH20" s="16"/>
      <c r="AI20" s="16"/>
      <c r="AK20" s="16"/>
      <c r="AL20" s="32"/>
      <c r="AM20" s="30"/>
      <c r="AN20" s="16"/>
      <c r="AO20" s="16"/>
      <c r="AP20" s="16"/>
      <c r="AQ20" s="16"/>
      <c r="AR20" s="16"/>
    </row>
    <row r="21" spans="1:44" ht="12.75">
      <c r="A21" s="31"/>
      <c r="B21" s="16"/>
      <c r="C21" s="16"/>
      <c r="D21" s="16"/>
      <c r="E21" s="16"/>
      <c r="F21" s="16"/>
      <c r="G21" s="16"/>
      <c r="H21" s="16"/>
      <c r="J21" s="31"/>
      <c r="K21" s="16"/>
      <c r="L21" s="16"/>
      <c r="M21" s="16"/>
      <c r="N21" s="16"/>
      <c r="O21" s="16"/>
      <c r="P21" s="16"/>
      <c r="Q21" s="16"/>
      <c r="S21" s="31"/>
      <c r="T21" s="16"/>
      <c r="U21" s="16"/>
      <c r="V21" s="16"/>
      <c r="W21" s="16"/>
      <c r="X21" s="16"/>
      <c r="Y21" s="16"/>
      <c r="Z21" s="16"/>
      <c r="AB21" s="31"/>
      <c r="AC21" s="16"/>
      <c r="AD21" s="16"/>
      <c r="AE21" s="16"/>
      <c r="AF21" s="16"/>
      <c r="AG21" s="16"/>
      <c r="AH21" s="16"/>
      <c r="AI21" s="16"/>
      <c r="AK21" s="31"/>
      <c r="AL21" s="32"/>
      <c r="AM21" s="16"/>
      <c r="AN21" s="16"/>
      <c r="AO21" s="16"/>
      <c r="AP21" s="16"/>
      <c r="AQ21" s="16"/>
      <c r="AR21" s="16"/>
    </row>
    <row r="22" spans="1:44" ht="12.75">
      <c r="A22" s="16"/>
      <c r="B22" s="30"/>
      <c r="C22" s="30"/>
      <c r="D22" s="30"/>
      <c r="E22" s="30"/>
      <c r="F22" s="30"/>
      <c r="G22" s="30"/>
      <c r="H22" s="30"/>
      <c r="J22" s="16"/>
      <c r="K22" s="30"/>
      <c r="L22" s="30"/>
      <c r="M22" s="30"/>
      <c r="N22" s="30"/>
      <c r="O22" s="30"/>
      <c r="P22" s="30"/>
      <c r="Q22" s="30"/>
      <c r="S22" s="16"/>
      <c r="T22" s="30"/>
      <c r="U22" s="30"/>
      <c r="V22" s="30"/>
      <c r="W22" s="30"/>
      <c r="X22" s="30"/>
      <c r="Y22" s="30"/>
      <c r="Z22" s="30"/>
      <c r="AB22" s="16"/>
      <c r="AC22" s="30"/>
      <c r="AD22" s="30"/>
      <c r="AE22" s="30"/>
      <c r="AF22" s="30"/>
      <c r="AG22" s="30"/>
      <c r="AH22" s="30"/>
      <c r="AI22" s="30"/>
      <c r="AK22" s="16"/>
      <c r="AL22" s="32"/>
      <c r="AM22" s="30"/>
      <c r="AN22" s="30"/>
      <c r="AO22" s="30"/>
      <c r="AP22" s="30"/>
      <c r="AQ22" s="30"/>
      <c r="AR22" s="30"/>
    </row>
    <row r="23" spans="1:44" ht="12.75">
      <c r="A23" s="1"/>
      <c r="B23" s="16"/>
      <c r="C23" s="16"/>
      <c r="D23" s="16"/>
      <c r="E23" s="16"/>
      <c r="F23" s="16"/>
      <c r="G23" s="16"/>
      <c r="H23" s="16"/>
      <c r="J23" s="1"/>
      <c r="K23" s="17"/>
      <c r="L23" s="17"/>
      <c r="M23" s="17"/>
      <c r="N23" s="17"/>
      <c r="O23" s="17"/>
      <c r="P23" s="17"/>
      <c r="Q23" s="17"/>
      <c r="S23" s="1"/>
      <c r="T23" s="17"/>
      <c r="U23" s="17"/>
      <c r="V23" s="17"/>
      <c r="W23" s="17"/>
      <c r="X23" s="17"/>
      <c r="Y23" s="17"/>
      <c r="Z23" s="17"/>
      <c r="AB23" s="1"/>
      <c r="AC23" s="16"/>
      <c r="AD23" s="16"/>
      <c r="AE23" s="16"/>
      <c r="AF23" s="16"/>
      <c r="AG23" s="16"/>
      <c r="AH23" s="16"/>
      <c r="AI23" s="16"/>
      <c r="AK23" s="1"/>
      <c r="AL23" s="37"/>
      <c r="AM23" s="17"/>
      <c r="AN23" s="17"/>
      <c r="AO23" s="17"/>
      <c r="AP23" s="17"/>
      <c r="AQ23" s="17"/>
      <c r="AR23" s="17"/>
    </row>
    <row r="24" spans="1:44" ht="12.75">
      <c r="A24" s="1"/>
      <c r="B24" s="16"/>
      <c r="C24" s="16"/>
      <c r="D24" s="16"/>
      <c r="E24" s="16"/>
      <c r="F24" s="16"/>
      <c r="G24" s="16"/>
      <c r="H24" s="16"/>
      <c r="J24" s="1"/>
      <c r="K24" s="17"/>
      <c r="L24" s="17"/>
      <c r="M24" s="17"/>
      <c r="N24" s="17"/>
      <c r="O24" s="17"/>
      <c r="P24" s="17"/>
      <c r="Q24" s="17"/>
      <c r="S24" s="1"/>
      <c r="T24" s="17"/>
      <c r="U24" s="17"/>
      <c r="V24" s="17"/>
      <c r="W24" s="17"/>
      <c r="X24" s="17"/>
      <c r="Y24" s="17"/>
      <c r="Z24" s="17"/>
      <c r="AB24" s="1"/>
      <c r="AC24" s="16"/>
      <c r="AD24" s="16"/>
      <c r="AE24" s="16"/>
      <c r="AF24" s="16"/>
      <c r="AG24" s="16"/>
      <c r="AH24" s="16"/>
      <c r="AI24" s="16"/>
      <c r="AK24" s="1"/>
      <c r="AL24" s="37"/>
      <c r="AM24" s="17"/>
      <c r="AN24" s="17"/>
      <c r="AO24" s="17"/>
      <c r="AP24" s="17"/>
      <c r="AQ24" s="17"/>
      <c r="AR24" s="17"/>
    </row>
    <row r="25" spans="1:44" ht="12.75">
      <c r="A25" s="1"/>
      <c r="B25" s="30"/>
      <c r="C25" s="30"/>
      <c r="D25" s="30"/>
      <c r="E25" s="30"/>
      <c r="F25" s="30"/>
      <c r="G25" s="30"/>
      <c r="H25" s="30"/>
      <c r="J25" s="1"/>
      <c r="K25" s="18"/>
      <c r="L25" s="18"/>
      <c r="M25" s="18"/>
      <c r="N25" s="18"/>
      <c r="O25" s="18"/>
      <c r="P25" s="18"/>
      <c r="Q25" s="18"/>
      <c r="S25" s="1"/>
      <c r="T25" s="18"/>
      <c r="U25" s="18"/>
      <c r="V25" s="18"/>
      <c r="W25" s="18"/>
      <c r="X25" s="18"/>
      <c r="Y25" s="18"/>
      <c r="Z25" s="18"/>
      <c r="AB25" s="1"/>
      <c r="AC25" s="30"/>
      <c r="AD25" s="30"/>
      <c r="AE25" s="30"/>
      <c r="AF25" s="30"/>
      <c r="AG25" s="30"/>
      <c r="AH25" s="30"/>
      <c r="AI25" s="30"/>
      <c r="AK25" s="1"/>
      <c r="AL25" s="32"/>
      <c r="AM25" s="30"/>
      <c r="AN25" s="30"/>
      <c r="AO25" s="30"/>
      <c r="AP25" s="30"/>
      <c r="AQ25" s="30"/>
      <c r="AR25" s="30"/>
    </row>
    <row r="26" spans="1:44" ht="12.75">
      <c r="A26" s="1"/>
      <c r="B26" s="16"/>
      <c r="C26" s="16"/>
      <c r="D26" s="16"/>
      <c r="E26" s="16"/>
      <c r="F26" s="16"/>
      <c r="G26" s="16"/>
      <c r="H26" s="16"/>
      <c r="J26" s="1"/>
      <c r="K26" s="17"/>
      <c r="L26" s="17"/>
      <c r="M26" s="17"/>
      <c r="N26" s="17"/>
      <c r="O26" s="17"/>
      <c r="P26" s="17"/>
      <c r="Q26" s="17"/>
      <c r="S26" s="1"/>
      <c r="T26" s="17"/>
      <c r="U26" s="17"/>
      <c r="V26" s="17"/>
      <c r="W26" s="17"/>
      <c r="X26" s="17"/>
      <c r="Y26" s="17"/>
      <c r="Z26" s="17"/>
      <c r="AB26" s="1"/>
      <c r="AC26" s="16"/>
      <c r="AD26" s="30"/>
      <c r="AE26" s="16"/>
      <c r="AF26" s="30"/>
      <c r="AG26" s="30"/>
      <c r="AH26" s="30"/>
      <c r="AI26" s="30"/>
      <c r="AK26" s="1"/>
      <c r="AL26" s="37"/>
      <c r="AM26" s="17"/>
      <c r="AN26" s="17"/>
      <c r="AO26" s="17"/>
      <c r="AP26" s="17"/>
      <c r="AQ26" s="17"/>
      <c r="AR26" s="17"/>
    </row>
    <row r="27" spans="1:44" ht="12.75">
      <c r="A27" s="1"/>
      <c r="B27" s="16"/>
      <c r="C27" s="16"/>
      <c r="D27" s="16"/>
      <c r="E27" s="16"/>
      <c r="F27" s="16"/>
      <c r="G27" s="16"/>
      <c r="H27" s="16"/>
      <c r="J27" s="1"/>
      <c r="K27" s="17"/>
      <c r="L27" s="17"/>
      <c r="M27" s="17"/>
      <c r="N27" s="17"/>
      <c r="O27" s="17"/>
      <c r="P27" s="17"/>
      <c r="Q27" s="17"/>
      <c r="S27" s="1"/>
      <c r="T27" s="17"/>
      <c r="U27" s="17"/>
      <c r="V27" s="17"/>
      <c r="W27" s="17"/>
      <c r="X27" s="17"/>
      <c r="Y27" s="17"/>
      <c r="Z27" s="17"/>
      <c r="AB27" s="1"/>
      <c r="AC27" s="16"/>
      <c r="AD27" s="30"/>
      <c r="AE27" s="16"/>
      <c r="AF27" s="30"/>
      <c r="AG27" s="30"/>
      <c r="AH27" s="30"/>
      <c r="AI27" s="30"/>
      <c r="AK27" s="1"/>
      <c r="AL27" s="37"/>
      <c r="AM27" s="17"/>
      <c r="AN27" s="17"/>
      <c r="AO27" s="17"/>
      <c r="AP27" s="17"/>
      <c r="AQ27" s="17"/>
      <c r="AR27" s="17"/>
    </row>
    <row r="28" spans="1:44" ht="12.75">
      <c r="A28" s="1"/>
      <c r="B28" s="30"/>
      <c r="C28" s="30"/>
      <c r="D28" s="30"/>
      <c r="E28" s="30"/>
      <c r="F28" s="30"/>
      <c r="G28" s="30"/>
      <c r="H28" s="30"/>
      <c r="J28" s="1"/>
      <c r="K28" s="18"/>
      <c r="L28" s="18"/>
      <c r="M28" s="18"/>
      <c r="N28" s="18"/>
      <c r="O28" s="18"/>
      <c r="P28" s="18"/>
      <c r="Q28" s="18"/>
      <c r="S28" s="1"/>
      <c r="T28" s="18"/>
      <c r="U28" s="18"/>
      <c r="V28" s="18"/>
      <c r="W28" s="18"/>
      <c r="X28" s="18"/>
      <c r="Y28" s="18"/>
      <c r="Z28" s="18"/>
      <c r="AB28" s="1"/>
      <c r="AC28" s="30"/>
      <c r="AD28" s="30"/>
      <c r="AE28" s="30"/>
      <c r="AF28" s="30"/>
      <c r="AG28" s="30"/>
      <c r="AH28" s="30"/>
      <c r="AI28" s="30"/>
      <c r="AK28" s="1"/>
      <c r="AL28" s="37"/>
      <c r="AM28" s="18"/>
      <c r="AN28" s="18"/>
      <c r="AO28" s="18"/>
      <c r="AP28" s="18"/>
      <c r="AQ28" s="18"/>
      <c r="AR28" s="18"/>
    </row>
    <row r="29" spans="1:44" ht="12.75">
      <c r="A29" s="1"/>
      <c r="B29" s="16"/>
      <c r="C29" s="16"/>
      <c r="D29" s="16"/>
      <c r="E29" s="16"/>
      <c r="F29" s="16"/>
      <c r="G29" s="16"/>
      <c r="H29" s="16"/>
      <c r="J29" s="1"/>
      <c r="K29" s="17"/>
      <c r="L29" s="17"/>
      <c r="M29" s="17"/>
      <c r="N29" s="17"/>
      <c r="O29" s="17"/>
      <c r="P29" s="17"/>
      <c r="Q29" s="17"/>
      <c r="S29" s="1"/>
      <c r="T29" s="17"/>
      <c r="U29" s="17"/>
      <c r="V29" s="17"/>
      <c r="W29" s="17"/>
      <c r="X29" s="17"/>
      <c r="Y29" s="17"/>
      <c r="Z29" s="17"/>
      <c r="AB29" s="1"/>
      <c r="AC29" s="16"/>
      <c r="AD29" s="30"/>
      <c r="AE29" s="16"/>
      <c r="AF29" s="30"/>
      <c r="AG29" s="30"/>
      <c r="AH29" s="30"/>
      <c r="AI29" s="30"/>
      <c r="AK29" s="1"/>
      <c r="AL29" s="37"/>
      <c r="AM29" s="17"/>
      <c r="AN29" s="17"/>
      <c r="AO29" s="17"/>
      <c r="AP29" s="17"/>
      <c r="AQ29" s="17"/>
      <c r="AR29" s="17"/>
    </row>
    <row r="30" spans="1:44" ht="12.75">
      <c r="A30" s="1"/>
      <c r="B30" s="16"/>
      <c r="C30" s="16"/>
      <c r="D30" s="16"/>
      <c r="E30" s="16"/>
      <c r="F30" s="16"/>
      <c r="G30" s="16"/>
      <c r="H30" s="16"/>
      <c r="J30" s="1"/>
      <c r="K30" s="17"/>
      <c r="L30" s="17"/>
      <c r="M30" s="17"/>
      <c r="N30" s="17"/>
      <c r="O30" s="17"/>
      <c r="P30" s="17"/>
      <c r="Q30" s="17"/>
      <c r="S30" s="1"/>
      <c r="T30" s="17"/>
      <c r="U30" s="17"/>
      <c r="V30" s="17"/>
      <c r="W30" s="17"/>
      <c r="X30" s="17"/>
      <c r="Y30" s="17"/>
      <c r="Z30" s="17"/>
      <c r="AB30" s="1"/>
      <c r="AC30" s="16"/>
      <c r="AD30" s="30"/>
      <c r="AE30" s="16"/>
      <c r="AF30" s="30"/>
      <c r="AG30" s="30"/>
      <c r="AH30" s="30"/>
      <c r="AI30" s="30"/>
      <c r="AK30" s="1"/>
      <c r="AL30" s="37"/>
      <c r="AM30" s="17"/>
      <c r="AN30" s="17"/>
      <c r="AO30" s="17"/>
      <c r="AP30" s="17"/>
      <c r="AQ30" s="17"/>
      <c r="AR30" s="17"/>
    </row>
    <row r="31" spans="1:44" ht="12.75">
      <c r="A31" s="1"/>
      <c r="B31" s="30"/>
      <c r="C31" s="30"/>
      <c r="D31" s="30"/>
      <c r="E31" s="30"/>
      <c r="F31" s="30"/>
      <c r="G31" s="30"/>
      <c r="H31" s="30"/>
      <c r="J31" s="1"/>
      <c r="K31" s="18"/>
      <c r="L31" s="18"/>
      <c r="M31" s="18"/>
      <c r="N31" s="18"/>
      <c r="O31" s="18"/>
      <c r="P31" s="18"/>
      <c r="Q31" s="18"/>
      <c r="S31" s="1"/>
      <c r="T31" s="18"/>
      <c r="U31" s="18"/>
      <c r="V31" s="18"/>
      <c r="W31" s="18"/>
      <c r="X31" s="18"/>
      <c r="Y31" s="18"/>
      <c r="Z31" s="18"/>
      <c r="AB31" s="1"/>
      <c r="AC31" s="30"/>
      <c r="AD31" s="30"/>
      <c r="AE31" s="30"/>
      <c r="AF31" s="30"/>
      <c r="AG31" s="30"/>
      <c r="AH31" s="30"/>
      <c r="AI31" s="30"/>
      <c r="AK31" s="1"/>
      <c r="AL31" s="37"/>
      <c r="AM31" s="18"/>
      <c r="AN31" s="18"/>
      <c r="AO31" s="18"/>
      <c r="AP31" s="18"/>
      <c r="AQ31" s="18"/>
      <c r="AR31" s="18"/>
    </row>
    <row r="32" spans="1:44" ht="12.75">
      <c r="A32" s="1"/>
      <c r="B32" s="16"/>
      <c r="C32" s="16"/>
      <c r="D32" s="16"/>
      <c r="E32" s="16"/>
      <c r="F32" s="16"/>
      <c r="G32" s="16"/>
      <c r="H32" s="16"/>
      <c r="J32" s="1"/>
      <c r="K32" s="17"/>
      <c r="L32" s="17"/>
      <c r="M32" s="17"/>
      <c r="N32" s="17"/>
      <c r="O32" s="17"/>
      <c r="P32" s="17"/>
      <c r="Q32" s="17"/>
      <c r="S32" s="1"/>
      <c r="T32" s="17"/>
      <c r="U32" s="17"/>
      <c r="V32" s="17"/>
      <c r="W32" s="17"/>
      <c r="X32" s="17"/>
      <c r="Y32" s="17"/>
      <c r="Z32" s="17"/>
      <c r="AB32" s="1"/>
      <c r="AC32" s="16"/>
      <c r="AD32" s="30"/>
      <c r="AE32" s="16"/>
      <c r="AF32" s="30"/>
      <c r="AG32" s="30"/>
      <c r="AH32" s="30"/>
      <c r="AI32" s="30"/>
      <c r="AK32" s="1"/>
      <c r="AL32" s="37"/>
      <c r="AM32" s="17"/>
      <c r="AN32" s="17"/>
      <c r="AO32" s="17"/>
      <c r="AP32" s="17"/>
      <c r="AQ32" s="17"/>
      <c r="AR32" s="17"/>
    </row>
    <row r="33" spans="1:44" ht="12.75">
      <c r="A33" s="1"/>
      <c r="B33" s="16"/>
      <c r="C33" s="16"/>
      <c r="D33" s="16"/>
      <c r="E33" s="16"/>
      <c r="F33" s="16"/>
      <c r="G33" s="16"/>
      <c r="H33" s="16"/>
      <c r="J33" s="1"/>
      <c r="K33" s="17"/>
      <c r="L33" s="17"/>
      <c r="M33" s="17"/>
      <c r="N33" s="17"/>
      <c r="O33" s="17"/>
      <c r="P33" s="17"/>
      <c r="Q33" s="17"/>
      <c r="S33" s="1"/>
      <c r="T33" s="17"/>
      <c r="U33" s="17"/>
      <c r="V33" s="17"/>
      <c r="W33" s="17"/>
      <c r="X33" s="17"/>
      <c r="Y33" s="17"/>
      <c r="Z33" s="17"/>
      <c r="AB33" s="1"/>
      <c r="AC33" s="16"/>
      <c r="AD33" s="30"/>
      <c r="AE33" s="16"/>
      <c r="AF33" s="30"/>
      <c r="AG33" s="30"/>
      <c r="AH33" s="30"/>
      <c r="AI33" s="30"/>
      <c r="AK33" s="1"/>
      <c r="AL33" s="37"/>
      <c r="AM33" s="17"/>
      <c r="AN33" s="17"/>
      <c r="AO33" s="17"/>
      <c r="AP33" s="17"/>
      <c r="AQ33" s="17"/>
      <c r="AR33" s="17"/>
    </row>
    <row r="34" spans="1:44" ht="12.75">
      <c r="A34" s="1"/>
      <c r="B34" s="30"/>
      <c r="C34" s="30"/>
      <c r="D34" s="30"/>
      <c r="E34" s="30"/>
      <c r="F34" s="30"/>
      <c r="G34" s="30"/>
      <c r="H34" s="30"/>
      <c r="J34" s="1"/>
      <c r="K34" s="18"/>
      <c r="L34" s="18"/>
      <c r="M34" s="18"/>
      <c r="N34" s="18"/>
      <c r="O34" s="18"/>
      <c r="P34" s="18"/>
      <c r="Q34" s="18"/>
      <c r="S34" s="1"/>
      <c r="T34" s="18"/>
      <c r="U34" s="18"/>
      <c r="V34" s="18"/>
      <c r="W34" s="18"/>
      <c r="X34" s="18"/>
      <c r="Y34" s="18"/>
      <c r="Z34" s="18"/>
      <c r="AB34" s="1"/>
      <c r="AC34" s="30"/>
      <c r="AD34" s="30"/>
      <c r="AE34" s="30"/>
      <c r="AF34" s="30"/>
      <c r="AG34" s="30"/>
      <c r="AH34" s="30"/>
      <c r="AI34" s="30"/>
      <c r="AK34" s="1"/>
      <c r="AL34" s="32"/>
      <c r="AM34" s="30"/>
      <c r="AN34" s="30"/>
      <c r="AO34" s="30"/>
      <c r="AP34" s="30"/>
      <c r="AQ34" s="30"/>
      <c r="AR34" s="30"/>
    </row>
    <row r="35" spans="1:44" ht="12.75">
      <c r="A35" s="1"/>
      <c r="B35" s="16"/>
      <c r="C35" s="16"/>
      <c r="D35" s="16"/>
      <c r="E35" s="16"/>
      <c r="F35" s="16"/>
      <c r="G35" s="16"/>
      <c r="H35" s="16"/>
      <c r="J35" s="1"/>
      <c r="K35" s="17"/>
      <c r="L35" s="17"/>
      <c r="M35" s="17"/>
      <c r="N35" s="17"/>
      <c r="O35" s="17"/>
      <c r="P35" s="17"/>
      <c r="Q35" s="17"/>
      <c r="S35" s="1"/>
      <c r="T35" s="17"/>
      <c r="U35" s="17"/>
      <c r="V35" s="17"/>
      <c r="W35" s="17"/>
      <c r="X35" s="17"/>
      <c r="Y35" s="17"/>
      <c r="Z35" s="17"/>
      <c r="AB35" s="1"/>
      <c r="AC35" s="16"/>
      <c r="AD35" s="30"/>
      <c r="AE35" s="30"/>
      <c r="AF35" s="30"/>
      <c r="AG35" s="30"/>
      <c r="AH35" s="30"/>
      <c r="AI35" s="30"/>
      <c r="AK35" s="1"/>
      <c r="AL35" s="37"/>
      <c r="AM35" s="17"/>
      <c r="AN35" s="17"/>
      <c r="AO35" s="17"/>
      <c r="AP35" s="17"/>
      <c r="AQ35" s="17"/>
      <c r="AR35" s="17"/>
    </row>
    <row r="36" spans="1:44" ht="12.75">
      <c r="A36" s="1"/>
      <c r="B36" s="16"/>
      <c r="C36" s="16"/>
      <c r="D36" s="16"/>
      <c r="E36" s="16"/>
      <c r="F36" s="16"/>
      <c r="G36" s="16"/>
      <c r="H36" s="16"/>
      <c r="J36" s="1"/>
      <c r="K36" s="17"/>
      <c r="L36" s="17"/>
      <c r="M36" s="17"/>
      <c r="N36" s="17"/>
      <c r="O36" s="17"/>
      <c r="P36" s="17"/>
      <c r="Q36" s="17"/>
      <c r="S36" s="1"/>
      <c r="T36" s="17"/>
      <c r="U36" s="17"/>
      <c r="V36" s="17"/>
      <c r="W36" s="17"/>
      <c r="X36" s="17"/>
      <c r="Y36" s="17"/>
      <c r="Z36" s="17"/>
      <c r="AB36" s="1"/>
      <c r="AC36" s="16"/>
      <c r="AD36" s="30"/>
      <c r="AE36" s="30"/>
      <c r="AF36" s="30"/>
      <c r="AG36" s="30"/>
      <c r="AH36" s="30"/>
      <c r="AI36" s="30"/>
      <c r="AK36" s="1"/>
      <c r="AL36" s="37"/>
      <c r="AM36" s="17"/>
      <c r="AN36" s="17"/>
      <c r="AO36" s="17"/>
      <c r="AP36" s="17"/>
      <c r="AQ36" s="17"/>
      <c r="AR36" s="17"/>
    </row>
    <row r="37" spans="1:44" ht="12.75">
      <c r="A37" s="1"/>
      <c r="B37" s="30"/>
      <c r="C37" s="30"/>
      <c r="D37" s="30"/>
      <c r="E37" s="30"/>
      <c r="F37" s="30"/>
      <c r="G37" s="30"/>
      <c r="H37" s="30"/>
      <c r="J37" s="1"/>
      <c r="K37" s="18"/>
      <c r="L37" s="18"/>
      <c r="M37" s="18"/>
      <c r="N37" s="18"/>
      <c r="O37" s="18"/>
      <c r="P37" s="18"/>
      <c r="Q37" s="18"/>
      <c r="S37" s="1"/>
      <c r="T37" s="18"/>
      <c r="U37" s="18"/>
      <c r="V37" s="18"/>
      <c r="W37" s="18"/>
      <c r="X37" s="18"/>
      <c r="Y37" s="18"/>
      <c r="Z37" s="18"/>
      <c r="AB37" s="1"/>
      <c r="AC37" s="30"/>
      <c r="AD37" s="30"/>
      <c r="AE37" s="30"/>
      <c r="AF37" s="30"/>
      <c r="AG37" s="30"/>
      <c r="AH37" s="30"/>
      <c r="AI37" s="30"/>
      <c r="AK37" s="1"/>
      <c r="AL37" s="32"/>
      <c r="AM37" s="30"/>
      <c r="AN37" s="30"/>
      <c r="AO37" s="30"/>
      <c r="AP37" s="30"/>
      <c r="AQ37" s="30"/>
      <c r="AR37" s="30"/>
    </row>
    <row r="38" spans="1:44" ht="12.75">
      <c r="A38" s="1"/>
      <c r="B38" s="16"/>
      <c r="C38" s="16"/>
      <c r="D38" s="16"/>
      <c r="E38" s="16"/>
      <c r="F38" s="16"/>
      <c r="G38" s="16"/>
      <c r="H38" s="16"/>
      <c r="J38" s="1"/>
      <c r="K38" s="17"/>
      <c r="L38" s="17"/>
      <c r="M38" s="17"/>
      <c r="N38" s="17"/>
      <c r="O38" s="17"/>
      <c r="P38" s="17"/>
      <c r="Q38" s="17"/>
      <c r="S38" s="1"/>
      <c r="T38" s="17"/>
      <c r="U38" s="17"/>
      <c r="V38" s="17"/>
      <c r="W38" s="17"/>
      <c r="X38" s="17"/>
      <c r="Y38" s="17"/>
      <c r="Z38" s="17"/>
      <c r="AB38" s="1"/>
      <c r="AC38" s="16"/>
      <c r="AD38" s="30"/>
      <c r="AE38" s="16"/>
      <c r="AF38" s="30"/>
      <c r="AG38" s="30"/>
      <c r="AH38" s="30"/>
      <c r="AI38" s="30"/>
      <c r="AK38" s="1"/>
      <c r="AL38" s="37"/>
      <c r="AM38" s="17"/>
      <c r="AN38" s="17"/>
      <c r="AO38" s="17"/>
      <c r="AP38" s="17"/>
      <c r="AQ38" s="17"/>
      <c r="AR38" s="17"/>
    </row>
    <row r="39" spans="1:44" ht="12.75">
      <c r="A39" s="1"/>
      <c r="B39" s="16"/>
      <c r="C39" s="16"/>
      <c r="D39" s="16"/>
      <c r="E39" s="16"/>
      <c r="F39" s="16"/>
      <c r="G39" s="16"/>
      <c r="H39" s="16"/>
      <c r="J39" s="1"/>
      <c r="K39" s="17"/>
      <c r="L39" s="17"/>
      <c r="M39" s="17"/>
      <c r="N39" s="17"/>
      <c r="O39" s="17"/>
      <c r="P39" s="17"/>
      <c r="Q39" s="17"/>
      <c r="S39" s="1"/>
      <c r="T39" s="17"/>
      <c r="U39" s="17"/>
      <c r="V39" s="17"/>
      <c r="W39" s="17"/>
      <c r="X39" s="17"/>
      <c r="Y39" s="17"/>
      <c r="Z39" s="17"/>
      <c r="AB39" s="1"/>
      <c r="AC39" s="16"/>
      <c r="AD39" s="30"/>
      <c r="AE39" s="16"/>
      <c r="AF39" s="30"/>
      <c r="AG39" s="30"/>
      <c r="AH39" s="30"/>
      <c r="AI39" s="30"/>
      <c r="AK39" s="1"/>
      <c r="AL39" s="37"/>
      <c r="AM39" s="17"/>
      <c r="AN39" s="17"/>
      <c r="AO39" s="17"/>
      <c r="AP39" s="17"/>
      <c r="AQ39" s="17"/>
      <c r="AR39" s="17"/>
    </row>
    <row r="40" spans="1:44" ht="12.75">
      <c r="A40" s="1"/>
      <c r="B40" s="30"/>
      <c r="C40" s="30"/>
      <c r="D40" s="30"/>
      <c r="E40" s="30"/>
      <c r="F40" s="30"/>
      <c r="G40" s="30"/>
      <c r="H40" s="30"/>
      <c r="J40" s="1"/>
      <c r="K40" s="18"/>
      <c r="L40" s="18"/>
      <c r="M40" s="18"/>
      <c r="N40" s="18"/>
      <c r="O40" s="18"/>
      <c r="P40" s="18"/>
      <c r="Q40" s="18"/>
      <c r="S40" s="1"/>
      <c r="T40" s="18"/>
      <c r="U40" s="18"/>
      <c r="V40" s="18"/>
      <c r="W40" s="18"/>
      <c r="X40" s="18"/>
      <c r="Y40" s="18"/>
      <c r="Z40" s="18"/>
      <c r="AB40" s="1"/>
      <c r="AC40" s="30"/>
      <c r="AD40" s="30"/>
      <c r="AE40" s="30"/>
      <c r="AF40" s="30"/>
      <c r="AG40" s="30"/>
      <c r="AH40" s="30"/>
      <c r="AI40" s="30"/>
      <c r="AK40" s="1"/>
      <c r="AL40" s="37"/>
      <c r="AM40" s="18"/>
      <c r="AN40" s="18"/>
      <c r="AO40" s="18"/>
      <c r="AP40" s="18"/>
      <c r="AQ40" s="18"/>
      <c r="AR40" s="18"/>
    </row>
  </sheetData>
  <sheetProtection/>
  <mergeCells count="18">
    <mergeCell ref="AB12:AI12"/>
    <mergeCell ref="AK12:AR12"/>
    <mergeCell ref="E2:H2"/>
    <mergeCell ref="E3:H3"/>
    <mergeCell ref="A4:H4"/>
    <mergeCell ref="A8:H8"/>
    <mergeCell ref="J8:Q8"/>
    <mergeCell ref="S8:Z8"/>
    <mergeCell ref="A19:H19"/>
    <mergeCell ref="J19:Q19"/>
    <mergeCell ref="S19:Z19"/>
    <mergeCell ref="AB19:AI19"/>
    <mergeCell ref="AK19:AR19"/>
    <mergeCell ref="AB8:AI8"/>
    <mergeCell ref="AK8:AR8"/>
    <mergeCell ref="A12:H12"/>
    <mergeCell ref="J12:Q12"/>
    <mergeCell ref="S12:Z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45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4.140625" style="20" customWidth="1"/>
    <col min="2" max="2" width="7.00390625" style="20" customWidth="1"/>
    <col min="3" max="3" width="8.28125" style="20" customWidth="1"/>
    <col min="4" max="4" width="8.8515625" style="20" customWidth="1"/>
    <col min="5" max="5" width="8.28125" style="20" customWidth="1"/>
    <col min="6" max="6" width="7.8515625" style="20" customWidth="1"/>
    <col min="7" max="7" width="8.140625" style="20" customWidth="1"/>
    <col min="8" max="8" width="8.421875" style="20" customWidth="1"/>
    <col min="9" max="9" width="9.140625" style="20" customWidth="1"/>
    <col min="10" max="10" width="14.57421875" style="20" customWidth="1"/>
    <col min="11" max="11" width="8.140625" style="20" customWidth="1"/>
    <col min="12" max="12" width="7.28125" style="20" customWidth="1"/>
    <col min="13" max="13" width="9.140625" style="20" customWidth="1"/>
    <col min="14" max="17" width="7.28125" style="20" customWidth="1"/>
    <col min="18" max="18" width="9.140625" style="20" customWidth="1"/>
    <col min="19" max="19" width="14.57421875" style="20" customWidth="1"/>
    <col min="20" max="20" width="7.28125" style="20" customWidth="1"/>
    <col min="21" max="21" width="8.00390625" style="20" customWidth="1"/>
    <col min="22" max="22" width="9.140625" style="20" customWidth="1"/>
    <col min="23" max="26" width="8.00390625" style="20" customWidth="1"/>
    <col min="27" max="27" width="9.140625" style="20" customWidth="1"/>
    <col min="28" max="28" width="14.7109375" style="20" customWidth="1"/>
    <col min="29" max="29" width="7.421875" style="20" customWidth="1"/>
    <col min="30" max="30" width="8.00390625" style="20" customWidth="1"/>
    <col min="31" max="31" width="9.140625" style="20" customWidth="1"/>
    <col min="32" max="35" width="7.140625" style="20" customWidth="1"/>
    <col min="36" max="36" width="9.140625" style="20" customWidth="1"/>
    <col min="37" max="37" width="12.140625" style="20" customWidth="1"/>
    <col min="38" max="45" width="9.140625" style="20" customWidth="1"/>
    <col min="46" max="46" width="16.140625" style="0" customWidth="1"/>
    <col min="47" max="47" width="8.421875" style="0" customWidth="1"/>
    <col min="54" max="16384" width="9.140625" style="20" customWidth="1"/>
  </cols>
  <sheetData>
    <row r="1" s="9" customFormat="1" ht="15.75" customHeight="1">
      <c r="H1" s="70" t="s">
        <v>15</v>
      </c>
    </row>
    <row r="2" spans="5:8" s="8" customFormat="1" ht="24" customHeight="1">
      <c r="E2" s="213" t="s">
        <v>78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41.25" customHeight="1">
      <c r="A4" s="205" t="s">
        <v>111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1" ht="19.5" customHeight="1">
      <c r="A5" s="5" t="s">
        <v>19</v>
      </c>
      <c r="F5" s="8"/>
      <c r="J5" s="5" t="s">
        <v>17</v>
      </c>
      <c r="O5" s="5"/>
      <c r="P5" s="5"/>
      <c r="S5" s="5" t="s">
        <v>18</v>
      </c>
      <c r="X5" s="5"/>
      <c r="Y5" s="5"/>
      <c r="AB5" s="21" t="s">
        <v>20</v>
      </c>
      <c r="AC5" s="21"/>
      <c r="AD5" s="21"/>
      <c r="AF5" s="21"/>
      <c r="AG5" s="21"/>
      <c r="AH5" s="21"/>
      <c r="AK5" s="5" t="s">
        <v>21</v>
      </c>
      <c r="AP5" s="5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75" customFormat="1" ht="15" customHeight="1">
      <c r="A8" s="221" t="s">
        <v>16</v>
      </c>
      <c r="B8" s="222"/>
      <c r="C8" s="222"/>
      <c r="D8" s="222"/>
      <c r="E8" s="222"/>
      <c r="F8" s="222"/>
      <c r="G8" s="222"/>
      <c r="H8" s="223"/>
      <c r="J8" s="221" t="s">
        <v>16</v>
      </c>
      <c r="K8" s="222"/>
      <c r="L8" s="222"/>
      <c r="M8" s="222"/>
      <c r="N8" s="222"/>
      <c r="O8" s="222"/>
      <c r="P8" s="222"/>
      <c r="Q8" s="223"/>
      <c r="S8" s="221" t="s">
        <v>16</v>
      </c>
      <c r="T8" s="222"/>
      <c r="U8" s="222"/>
      <c r="V8" s="222"/>
      <c r="W8" s="222"/>
      <c r="X8" s="222"/>
      <c r="Y8" s="222"/>
      <c r="Z8" s="223"/>
      <c r="AB8" s="221" t="s">
        <v>16</v>
      </c>
      <c r="AC8" s="222"/>
      <c r="AD8" s="222"/>
      <c r="AE8" s="222"/>
      <c r="AF8" s="222"/>
      <c r="AG8" s="222"/>
      <c r="AH8" s="222"/>
      <c r="AI8" s="223"/>
      <c r="AK8" s="221" t="s">
        <v>16</v>
      </c>
      <c r="AL8" s="222"/>
      <c r="AM8" s="222"/>
      <c r="AN8" s="222"/>
      <c r="AO8" s="222"/>
      <c r="AP8" s="222"/>
      <c r="AQ8" s="222"/>
      <c r="AR8" s="223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75" customFormat="1" ht="15" customHeight="1">
      <c r="A9" s="76" t="s">
        <v>22</v>
      </c>
      <c r="B9" s="76">
        <f>K9+T9+AL9</f>
        <v>639.8000000000001</v>
      </c>
      <c r="C9" s="76">
        <f aca="true" t="shared" si="0" ref="B9:H10">+L9+U9+AM9</f>
        <v>29815</v>
      </c>
      <c r="D9" s="76">
        <f t="shared" si="0"/>
        <v>22631</v>
      </c>
      <c r="E9" s="76">
        <f t="shared" si="0"/>
        <v>260</v>
      </c>
      <c r="F9" s="76">
        <f t="shared" si="0"/>
        <v>4196</v>
      </c>
      <c r="G9" s="76">
        <f t="shared" si="0"/>
        <v>3864</v>
      </c>
      <c r="H9" s="76">
        <f t="shared" si="0"/>
        <v>14311</v>
      </c>
      <c r="J9" s="76" t="s">
        <v>22</v>
      </c>
      <c r="K9" s="76">
        <f>K13+K20</f>
        <v>167.20000000000002</v>
      </c>
      <c r="L9" s="76">
        <f aca="true" t="shared" si="1" ref="L9:Q10">L13+L20</f>
        <v>2780</v>
      </c>
      <c r="M9" s="76">
        <f t="shared" si="1"/>
        <v>2034</v>
      </c>
      <c r="N9" s="76">
        <f t="shared" si="1"/>
        <v>3</v>
      </c>
      <c r="O9" s="76">
        <f t="shared" si="1"/>
        <v>539</v>
      </c>
      <c r="P9" s="76">
        <f t="shared" si="1"/>
        <v>731</v>
      </c>
      <c r="Q9" s="76">
        <f t="shared" si="1"/>
        <v>761</v>
      </c>
      <c r="S9" s="76" t="s">
        <v>22</v>
      </c>
      <c r="T9" s="76">
        <f>T13+T20</f>
        <v>338.70000000000005</v>
      </c>
      <c r="U9" s="76">
        <f aca="true" t="shared" si="2" ref="U9:Z10">U13+U20</f>
        <v>20150</v>
      </c>
      <c r="V9" s="76">
        <f t="shared" si="2"/>
        <v>15466</v>
      </c>
      <c r="W9" s="76">
        <f t="shared" si="2"/>
        <v>257</v>
      </c>
      <c r="X9" s="76">
        <f t="shared" si="2"/>
        <v>3298</v>
      </c>
      <c r="Y9" s="76">
        <f t="shared" si="2"/>
        <v>2091</v>
      </c>
      <c r="Z9" s="76">
        <f t="shared" si="2"/>
        <v>9820</v>
      </c>
      <c r="AB9" s="76" t="s">
        <v>22</v>
      </c>
      <c r="AC9" s="76">
        <f>AC13+AC20</f>
        <v>10</v>
      </c>
      <c r="AD9" s="76">
        <f aca="true" t="shared" si="3" ref="AD9:AI10">AD13+AD20</f>
        <v>165</v>
      </c>
      <c r="AE9" s="76">
        <f t="shared" si="3"/>
        <v>146</v>
      </c>
      <c r="AF9" s="76">
        <f t="shared" si="3"/>
        <v>11</v>
      </c>
      <c r="AG9" s="76">
        <f t="shared" si="3"/>
        <v>59</v>
      </c>
      <c r="AH9" s="76">
        <f t="shared" si="3"/>
        <v>27</v>
      </c>
      <c r="AI9" s="76">
        <f t="shared" si="3"/>
        <v>49</v>
      </c>
      <c r="AK9" s="76" t="s">
        <v>22</v>
      </c>
      <c r="AL9" s="76">
        <f>AL13+AL20</f>
        <v>133.9</v>
      </c>
      <c r="AM9" s="76">
        <f aca="true" t="shared" si="4" ref="AM9:AR10">AM13+AM20</f>
        <v>6885</v>
      </c>
      <c r="AN9" s="76">
        <f t="shared" si="4"/>
        <v>5131</v>
      </c>
      <c r="AO9" s="76">
        <f t="shared" si="4"/>
        <v>0</v>
      </c>
      <c r="AP9" s="76">
        <f t="shared" si="4"/>
        <v>359</v>
      </c>
      <c r="AQ9" s="76">
        <f t="shared" si="4"/>
        <v>1042</v>
      </c>
      <c r="AR9" s="76">
        <f t="shared" si="4"/>
        <v>3730</v>
      </c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75" customFormat="1" ht="15" customHeight="1">
      <c r="A10" s="77" t="s">
        <v>30</v>
      </c>
      <c r="B10" s="76">
        <f t="shared" si="0"/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J10" s="77" t="s">
        <v>30</v>
      </c>
      <c r="K10" s="76">
        <f>K14+K21</f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76">
        <f t="shared" si="1"/>
        <v>0</v>
      </c>
      <c r="P10" s="76">
        <f t="shared" si="1"/>
        <v>0</v>
      </c>
      <c r="Q10" s="76">
        <f t="shared" si="1"/>
        <v>0</v>
      </c>
      <c r="S10" s="77" t="s">
        <v>30</v>
      </c>
      <c r="T10" s="76">
        <f>T14+T21</f>
        <v>0</v>
      </c>
      <c r="U10" s="76">
        <f t="shared" si="2"/>
        <v>0</v>
      </c>
      <c r="V10" s="76">
        <f t="shared" si="2"/>
        <v>0</v>
      </c>
      <c r="W10" s="76">
        <f t="shared" si="2"/>
        <v>0</v>
      </c>
      <c r="X10" s="76">
        <f t="shared" si="2"/>
        <v>0</v>
      </c>
      <c r="Y10" s="76">
        <f t="shared" si="2"/>
        <v>0</v>
      </c>
      <c r="Z10" s="76">
        <f t="shared" si="2"/>
        <v>0</v>
      </c>
      <c r="AB10" s="77" t="s">
        <v>30</v>
      </c>
      <c r="AC10" s="76">
        <f>AC14+AC21</f>
        <v>0</v>
      </c>
      <c r="AD10" s="76">
        <f t="shared" si="3"/>
        <v>0</v>
      </c>
      <c r="AE10" s="76">
        <f t="shared" si="3"/>
        <v>0</v>
      </c>
      <c r="AF10" s="76">
        <f t="shared" si="3"/>
        <v>0</v>
      </c>
      <c r="AG10" s="76">
        <f t="shared" si="3"/>
        <v>0</v>
      </c>
      <c r="AH10" s="76">
        <f t="shared" si="3"/>
        <v>0</v>
      </c>
      <c r="AI10" s="76">
        <f t="shared" si="3"/>
        <v>0</v>
      </c>
      <c r="AK10" s="77" t="s">
        <v>30</v>
      </c>
      <c r="AL10" s="76">
        <f>AL14+AL21</f>
        <v>0</v>
      </c>
      <c r="AM10" s="76">
        <f t="shared" si="4"/>
        <v>0</v>
      </c>
      <c r="AN10" s="76">
        <f t="shared" si="4"/>
        <v>0</v>
      </c>
      <c r="AO10" s="76">
        <f t="shared" si="4"/>
        <v>0</v>
      </c>
      <c r="AP10" s="76">
        <f t="shared" si="4"/>
        <v>0</v>
      </c>
      <c r="AQ10" s="76">
        <f t="shared" si="4"/>
        <v>0</v>
      </c>
      <c r="AR10" s="76">
        <f t="shared" si="4"/>
        <v>0</v>
      </c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 aca="true" t="shared" si="6" ref="B11:H11">B10/B9</f>
        <v>0</v>
      </c>
      <c r="C11" s="107">
        <f t="shared" si="6"/>
        <v>0</v>
      </c>
      <c r="D11" s="142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 aca="true" t="shared" si="7" ref="K11:Q11">K10/K9</f>
        <v>0</v>
      </c>
      <c r="L11" s="107">
        <f t="shared" si="7"/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 aca="true" t="shared" si="8" ref="T11:Z11">T10/T9</f>
        <v>0</v>
      </c>
      <c r="U11" s="107">
        <f t="shared" si="8"/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 aca="true" t="shared" si="9" ref="AC11:AI11">AC10/AC9</f>
        <v>0</v>
      </c>
      <c r="AD11" s="107">
        <f t="shared" si="9"/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 aca="true" t="shared" si="10" ref="AL11:AR11">AL10/AL9</f>
        <v>0</v>
      </c>
      <c r="AM11" s="107">
        <f t="shared" si="10"/>
        <v>0</v>
      </c>
      <c r="AN11" s="107">
        <f t="shared" si="10"/>
        <v>0</v>
      </c>
      <c r="AO11" s="107" t="e">
        <f t="shared" si="10"/>
        <v>#DIV/0!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12" customFormat="1" ht="15" customHeight="1">
      <c r="A12" s="202" t="s">
        <v>1</v>
      </c>
      <c r="B12" s="203"/>
      <c r="C12" s="203"/>
      <c r="D12" s="203"/>
      <c r="E12" s="203"/>
      <c r="F12" s="203"/>
      <c r="G12" s="203"/>
      <c r="H12" s="204"/>
      <c r="J12" s="202" t="s">
        <v>1</v>
      </c>
      <c r="K12" s="203"/>
      <c r="L12" s="203"/>
      <c r="M12" s="203"/>
      <c r="N12" s="203"/>
      <c r="O12" s="203"/>
      <c r="P12" s="203"/>
      <c r="Q12" s="204"/>
      <c r="S12" s="202" t="s">
        <v>1</v>
      </c>
      <c r="T12" s="203"/>
      <c r="U12" s="203"/>
      <c r="V12" s="203"/>
      <c r="W12" s="203"/>
      <c r="X12" s="203"/>
      <c r="Y12" s="203"/>
      <c r="Z12" s="204"/>
      <c r="AB12" s="202" t="s">
        <v>1</v>
      </c>
      <c r="AC12" s="203"/>
      <c r="AD12" s="203"/>
      <c r="AE12" s="203"/>
      <c r="AF12" s="203"/>
      <c r="AG12" s="203"/>
      <c r="AH12" s="203"/>
      <c r="AI12" s="204"/>
      <c r="AK12" s="202" t="s">
        <v>1</v>
      </c>
      <c r="AL12" s="203"/>
      <c r="AM12" s="203"/>
      <c r="AN12" s="203"/>
      <c r="AO12" s="203"/>
      <c r="AP12" s="203"/>
      <c r="AQ12" s="203"/>
      <c r="AR12" s="204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12" customFormat="1" ht="15" customHeight="1">
      <c r="A13" s="111" t="s">
        <v>22</v>
      </c>
      <c r="B13" s="111">
        <f>K13+T13+AL13+AU13</f>
        <v>31.9</v>
      </c>
      <c r="C13" s="111">
        <f>L13+U13+AM13+AV13</f>
        <v>1275</v>
      </c>
      <c r="D13" s="111">
        <f>M13+V13+AN13</f>
        <v>863</v>
      </c>
      <c r="E13" s="111">
        <f aca="true" t="shared" si="12" ref="E13:H14">N13+W13+AO13+AX13</f>
        <v>0</v>
      </c>
      <c r="F13" s="111">
        <f t="shared" si="12"/>
        <v>214</v>
      </c>
      <c r="G13" s="111">
        <f t="shared" si="12"/>
        <v>397</v>
      </c>
      <c r="H13" s="111">
        <f t="shared" si="12"/>
        <v>252</v>
      </c>
      <c r="J13" s="111" t="s">
        <v>22</v>
      </c>
      <c r="K13" s="115">
        <v>26.4</v>
      </c>
      <c r="L13" s="115">
        <v>950</v>
      </c>
      <c r="M13" s="111">
        <f>N13+O13+P13+Q13</f>
        <v>700</v>
      </c>
      <c r="N13" s="115">
        <v>0</v>
      </c>
      <c r="O13" s="115">
        <v>182</v>
      </c>
      <c r="P13" s="115">
        <v>332</v>
      </c>
      <c r="Q13" s="115">
        <v>186</v>
      </c>
      <c r="S13" s="111" t="s">
        <v>22</v>
      </c>
      <c r="T13" s="111"/>
      <c r="U13" s="111"/>
      <c r="V13" s="111">
        <f>W13+X13+Y13+Z13</f>
        <v>0</v>
      </c>
      <c r="W13" s="111"/>
      <c r="X13" s="111"/>
      <c r="Y13" s="111"/>
      <c r="Z13" s="111"/>
      <c r="AB13" s="111" t="s">
        <v>22</v>
      </c>
      <c r="AC13" s="111"/>
      <c r="AD13" s="111"/>
      <c r="AE13" s="111">
        <f>AF13+AG13+AH13+AI13</f>
        <v>0</v>
      </c>
      <c r="AF13" s="111"/>
      <c r="AG13" s="111"/>
      <c r="AH13" s="111"/>
      <c r="AI13" s="111"/>
      <c r="AK13" s="111" t="s">
        <v>22</v>
      </c>
      <c r="AL13" s="118">
        <v>5.5</v>
      </c>
      <c r="AM13" s="111">
        <v>325</v>
      </c>
      <c r="AN13" s="111">
        <f>AO13+AP13+AQ13+AR13</f>
        <v>163</v>
      </c>
      <c r="AO13" s="111">
        <v>0</v>
      </c>
      <c r="AP13" s="111">
        <v>32</v>
      </c>
      <c r="AQ13" s="111">
        <v>65</v>
      </c>
      <c r="AR13" s="111">
        <v>66</v>
      </c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12" customFormat="1" ht="15" customHeight="1">
      <c r="A14" s="113" t="s">
        <v>30</v>
      </c>
      <c r="B14" s="111">
        <f>K14+T14+AL14+AU14</f>
        <v>0</v>
      </c>
      <c r="C14" s="111">
        <f>L14+U14+AM14+AV14</f>
        <v>0</v>
      </c>
      <c r="D14" s="111">
        <f>M14+V14+AN14</f>
        <v>0</v>
      </c>
      <c r="E14" s="111">
        <f t="shared" si="12"/>
        <v>0</v>
      </c>
      <c r="F14" s="111">
        <f t="shared" si="12"/>
        <v>0</v>
      </c>
      <c r="G14" s="111">
        <f t="shared" si="12"/>
        <v>0</v>
      </c>
      <c r="H14" s="111">
        <f t="shared" si="12"/>
        <v>0</v>
      </c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98" customFormat="1" ht="15.75" customHeight="1">
      <c r="A15" s="99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 t="e">
        <f t="shared" si="13"/>
        <v>#DIV/0!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I15" s="79"/>
      <c r="J15" s="99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 t="e">
        <f t="shared" si="14"/>
        <v>#DIV/0!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R15" s="79"/>
      <c r="S15" s="99" t="s">
        <v>2</v>
      </c>
      <c r="T15" s="169" t="e">
        <f>+T14/T13</f>
        <v>#DIV/0!</v>
      </c>
      <c r="U15" s="169" t="e">
        <f aca="true" t="shared" si="15" ref="U15:Z15">+U14/U13</f>
        <v>#DIV/0!</v>
      </c>
      <c r="V15" s="169" t="e">
        <f t="shared" si="15"/>
        <v>#DIV/0!</v>
      </c>
      <c r="W15" s="169" t="e">
        <f t="shared" si="15"/>
        <v>#DIV/0!</v>
      </c>
      <c r="X15" s="169" t="e">
        <f t="shared" si="15"/>
        <v>#DIV/0!</v>
      </c>
      <c r="Y15" s="169" t="e">
        <f t="shared" si="15"/>
        <v>#DIV/0!</v>
      </c>
      <c r="Z15" s="169" t="e">
        <f t="shared" si="15"/>
        <v>#DIV/0!</v>
      </c>
      <c r="AA15" s="79"/>
      <c r="AB15" s="99" t="s">
        <v>2</v>
      </c>
      <c r="AC15" s="169" t="e">
        <f>+AC14/AC13</f>
        <v>#DIV/0!</v>
      </c>
      <c r="AD15" s="169" t="e">
        <f aca="true" t="shared" si="16" ref="AD15:AI15">+AD14/AD13</f>
        <v>#DIV/0!</v>
      </c>
      <c r="AE15" s="169" t="e">
        <f t="shared" si="16"/>
        <v>#DIV/0!</v>
      </c>
      <c r="AF15" s="169" t="e">
        <f t="shared" si="16"/>
        <v>#DIV/0!</v>
      </c>
      <c r="AG15" s="169" t="e">
        <f t="shared" si="16"/>
        <v>#DIV/0!</v>
      </c>
      <c r="AH15" s="169" t="e">
        <f t="shared" si="16"/>
        <v>#DIV/0!</v>
      </c>
      <c r="AI15" s="169" t="e">
        <f t="shared" si="16"/>
        <v>#DIV/0!</v>
      </c>
      <c r="AJ15" s="79"/>
      <c r="AK15" s="99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 t="e">
        <f t="shared" si="17"/>
        <v>#DIV/0!</v>
      </c>
      <c r="AP15" s="169">
        <f t="shared" si="17"/>
        <v>0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79" customFormat="1" ht="15" customHeight="1">
      <c r="A16" s="80" t="s">
        <v>3</v>
      </c>
      <c r="B16" s="80">
        <f aca="true" t="shared" si="19" ref="B16:C18">K16+T16+AL16+AU16</f>
        <v>0</v>
      </c>
      <c r="C16" s="80">
        <f t="shared" si="19"/>
        <v>0</v>
      </c>
      <c r="D16" s="80">
        <f>M16+V16+AN16</f>
        <v>0</v>
      </c>
      <c r="E16" s="80">
        <f aca="true" t="shared" si="20" ref="E16:H18">N16+W16+AO16+AX16</f>
        <v>0</v>
      </c>
      <c r="F16" s="80">
        <f t="shared" si="20"/>
        <v>0</v>
      </c>
      <c r="G16" s="80">
        <f t="shared" si="20"/>
        <v>0</v>
      </c>
      <c r="H16" s="80">
        <f t="shared" si="20"/>
        <v>0</v>
      </c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79" customFormat="1" ht="15" customHeight="1">
      <c r="A17" s="80" t="s">
        <v>4</v>
      </c>
      <c r="B17" s="80">
        <f t="shared" si="19"/>
        <v>0</v>
      </c>
      <c r="C17" s="80">
        <f t="shared" si="19"/>
        <v>0</v>
      </c>
      <c r="D17" s="80">
        <f>M17+V17+AN17</f>
        <v>0</v>
      </c>
      <c r="E17" s="80">
        <f t="shared" si="20"/>
        <v>0</v>
      </c>
      <c r="F17" s="80">
        <f t="shared" si="20"/>
        <v>0</v>
      </c>
      <c r="G17" s="80">
        <f t="shared" si="20"/>
        <v>0</v>
      </c>
      <c r="H17" s="80">
        <f t="shared" si="20"/>
        <v>0</v>
      </c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79" customFormat="1" ht="15" customHeight="1">
      <c r="A18" s="80" t="s">
        <v>5</v>
      </c>
      <c r="B18" s="80">
        <f t="shared" si="19"/>
        <v>0</v>
      </c>
      <c r="C18" s="80">
        <f t="shared" si="19"/>
        <v>0</v>
      </c>
      <c r="D18" s="80">
        <f>M18+V18+AN18</f>
        <v>0</v>
      </c>
      <c r="E18" s="80">
        <f t="shared" si="20"/>
        <v>0</v>
      </c>
      <c r="F18" s="80">
        <f t="shared" si="20"/>
        <v>0</v>
      </c>
      <c r="G18" s="80">
        <f t="shared" si="20"/>
        <v>0</v>
      </c>
      <c r="H18" s="80">
        <f t="shared" si="20"/>
        <v>0</v>
      </c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12" customFormat="1" ht="15" customHeight="1">
      <c r="A19" s="202" t="s">
        <v>6</v>
      </c>
      <c r="B19" s="203"/>
      <c r="C19" s="203"/>
      <c r="D19" s="203"/>
      <c r="E19" s="203"/>
      <c r="F19" s="203"/>
      <c r="G19" s="203"/>
      <c r="H19" s="204"/>
      <c r="J19" s="202" t="s">
        <v>6</v>
      </c>
      <c r="K19" s="203"/>
      <c r="L19" s="203"/>
      <c r="M19" s="203"/>
      <c r="N19" s="203"/>
      <c r="O19" s="203"/>
      <c r="P19" s="203"/>
      <c r="Q19" s="204"/>
      <c r="S19" s="202" t="s">
        <v>6</v>
      </c>
      <c r="T19" s="203"/>
      <c r="U19" s="203"/>
      <c r="V19" s="203"/>
      <c r="W19" s="203"/>
      <c r="X19" s="203"/>
      <c r="Y19" s="203"/>
      <c r="Z19" s="204"/>
      <c r="AB19" s="202" t="s">
        <v>6</v>
      </c>
      <c r="AC19" s="203"/>
      <c r="AD19" s="203"/>
      <c r="AE19" s="203"/>
      <c r="AF19" s="203"/>
      <c r="AG19" s="203"/>
      <c r="AH19" s="203"/>
      <c r="AI19" s="204"/>
      <c r="AK19" s="202" t="s">
        <v>6</v>
      </c>
      <c r="AL19" s="203"/>
      <c r="AM19" s="203"/>
      <c r="AN19" s="203"/>
      <c r="AO19" s="203"/>
      <c r="AP19" s="203"/>
      <c r="AQ19" s="203"/>
      <c r="AR19" s="204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12" customFormat="1" ht="15" customHeight="1">
      <c r="A20" s="111" t="s">
        <v>29</v>
      </c>
      <c r="B20" s="111">
        <f aca="true" t="shared" si="21" ref="B20:H21">K20+T20+AL20</f>
        <v>607.9000000000001</v>
      </c>
      <c r="C20" s="111">
        <f t="shared" si="21"/>
        <v>28540</v>
      </c>
      <c r="D20" s="111">
        <f t="shared" si="21"/>
        <v>21768</v>
      </c>
      <c r="E20" s="111">
        <f t="shared" si="21"/>
        <v>260</v>
      </c>
      <c r="F20" s="111">
        <f t="shared" si="21"/>
        <v>3982</v>
      </c>
      <c r="G20" s="111">
        <f t="shared" si="21"/>
        <v>3467</v>
      </c>
      <c r="H20" s="111">
        <f t="shared" si="21"/>
        <v>14059</v>
      </c>
      <c r="J20" s="111" t="s">
        <v>29</v>
      </c>
      <c r="K20" s="111">
        <f aca="true" t="shared" si="22" ref="K20:Q21">K23+K26+K29+K32+K35+K38</f>
        <v>140.8</v>
      </c>
      <c r="L20" s="116">
        <f t="shared" si="22"/>
        <v>1830</v>
      </c>
      <c r="M20" s="111">
        <f t="shared" si="22"/>
        <v>1334</v>
      </c>
      <c r="N20" s="111">
        <f t="shared" si="22"/>
        <v>3</v>
      </c>
      <c r="O20" s="111">
        <f t="shared" si="22"/>
        <v>357</v>
      </c>
      <c r="P20" s="111">
        <f t="shared" si="22"/>
        <v>399</v>
      </c>
      <c r="Q20" s="111">
        <f t="shared" si="22"/>
        <v>575</v>
      </c>
      <c r="S20" s="111" t="s">
        <v>29</v>
      </c>
      <c r="T20" s="111">
        <f aca="true" t="shared" si="23" ref="T20:Z21">T23+T26+T29+T32+T35+T38</f>
        <v>338.70000000000005</v>
      </c>
      <c r="U20" s="116">
        <f t="shared" si="23"/>
        <v>20150</v>
      </c>
      <c r="V20" s="111">
        <f t="shared" si="23"/>
        <v>15466</v>
      </c>
      <c r="W20" s="111">
        <f t="shared" si="23"/>
        <v>257</v>
      </c>
      <c r="X20" s="111">
        <f t="shared" si="23"/>
        <v>3298</v>
      </c>
      <c r="Y20" s="111">
        <f t="shared" si="23"/>
        <v>2091</v>
      </c>
      <c r="Z20" s="111">
        <f t="shared" si="23"/>
        <v>9820</v>
      </c>
      <c r="AB20" s="111" t="s">
        <v>29</v>
      </c>
      <c r="AC20" s="118">
        <f aca="true" t="shared" si="24" ref="AC20:AI21">AC23+AC26+AC29+AC32+AC35+AC38</f>
        <v>10</v>
      </c>
      <c r="AD20" s="116">
        <f t="shared" si="24"/>
        <v>165</v>
      </c>
      <c r="AE20" s="111">
        <f t="shared" si="24"/>
        <v>146</v>
      </c>
      <c r="AF20" s="111">
        <f t="shared" si="24"/>
        <v>11</v>
      </c>
      <c r="AG20" s="111">
        <f t="shared" si="24"/>
        <v>59</v>
      </c>
      <c r="AH20" s="111">
        <f t="shared" si="24"/>
        <v>27</v>
      </c>
      <c r="AI20" s="111">
        <f t="shared" si="24"/>
        <v>49</v>
      </c>
      <c r="AK20" s="111" t="s">
        <v>29</v>
      </c>
      <c r="AL20" s="118">
        <f aca="true" t="shared" si="25" ref="AL20:AR21">AL23+AL26+AL29+AL32+AL35+AL38</f>
        <v>128.4</v>
      </c>
      <c r="AM20" s="116">
        <f t="shared" si="25"/>
        <v>6560</v>
      </c>
      <c r="AN20" s="111">
        <f t="shared" si="25"/>
        <v>4968</v>
      </c>
      <c r="AO20" s="111">
        <f t="shared" si="25"/>
        <v>0</v>
      </c>
      <c r="AP20" s="111">
        <f t="shared" si="25"/>
        <v>327</v>
      </c>
      <c r="AQ20" s="111">
        <f t="shared" si="25"/>
        <v>977</v>
      </c>
      <c r="AR20" s="111">
        <f t="shared" si="25"/>
        <v>3664</v>
      </c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12" customFormat="1" ht="15" customHeight="1">
      <c r="A21" s="113" t="s">
        <v>30</v>
      </c>
      <c r="B21" s="111">
        <f t="shared" si="21"/>
        <v>0</v>
      </c>
      <c r="C21" s="111">
        <f t="shared" si="21"/>
        <v>0</v>
      </c>
      <c r="D21" s="111">
        <f t="shared" si="21"/>
        <v>0</v>
      </c>
      <c r="E21" s="111">
        <f t="shared" si="21"/>
        <v>0</v>
      </c>
      <c r="F21" s="111">
        <f t="shared" si="21"/>
        <v>0</v>
      </c>
      <c r="G21" s="111">
        <f t="shared" si="21"/>
        <v>0</v>
      </c>
      <c r="H21" s="111">
        <f t="shared" si="21"/>
        <v>0</v>
      </c>
      <c r="J21" s="113" t="s">
        <v>30</v>
      </c>
      <c r="K21" s="111">
        <f>K24+K27+K30+K33+K36+K39</f>
        <v>0</v>
      </c>
      <c r="L21" s="111">
        <f t="shared" si="22"/>
        <v>0</v>
      </c>
      <c r="M21" s="111">
        <f t="shared" si="22"/>
        <v>0</v>
      </c>
      <c r="N21" s="111">
        <f t="shared" si="22"/>
        <v>0</v>
      </c>
      <c r="O21" s="111">
        <f t="shared" si="22"/>
        <v>0</v>
      </c>
      <c r="P21" s="111">
        <f t="shared" si="22"/>
        <v>0</v>
      </c>
      <c r="Q21" s="111">
        <f t="shared" si="22"/>
        <v>0</v>
      </c>
      <c r="S21" s="113" t="s">
        <v>30</v>
      </c>
      <c r="T21" s="111">
        <f>T24+T27+T30+T33+T36+T39</f>
        <v>0</v>
      </c>
      <c r="U21" s="111">
        <f t="shared" si="23"/>
        <v>0</v>
      </c>
      <c r="V21" s="111">
        <f t="shared" si="23"/>
        <v>0</v>
      </c>
      <c r="W21" s="111">
        <f t="shared" si="23"/>
        <v>0</v>
      </c>
      <c r="X21" s="111">
        <f t="shared" si="23"/>
        <v>0</v>
      </c>
      <c r="Y21" s="111">
        <f t="shared" si="23"/>
        <v>0</v>
      </c>
      <c r="Z21" s="111">
        <f t="shared" si="23"/>
        <v>0</v>
      </c>
      <c r="AB21" s="113" t="s">
        <v>30</v>
      </c>
      <c r="AC21" s="111">
        <f>AC24+AC27+AC30+AC33+AC36+AC39</f>
        <v>0</v>
      </c>
      <c r="AD21" s="111">
        <f t="shared" si="24"/>
        <v>0</v>
      </c>
      <c r="AE21" s="111">
        <f t="shared" si="24"/>
        <v>0</v>
      </c>
      <c r="AF21" s="111">
        <f t="shared" si="24"/>
        <v>0</v>
      </c>
      <c r="AG21" s="111">
        <f t="shared" si="24"/>
        <v>0</v>
      </c>
      <c r="AH21" s="111">
        <f t="shared" si="24"/>
        <v>0</v>
      </c>
      <c r="AI21" s="111">
        <f t="shared" si="24"/>
        <v>0</v>
      </c>
      <c r="AK21" s="113" t="s">
        <v>30</v>
      </c>
      <c r="AL21" s="118">
        <f>AL24+AL27+AL30+AL33+AL36+AL39</f>
        <v>0</v>
      </c>
      <c r="AM21" s="111">
        <f t="shared" si="25"/>
        <v>0</v>
      </c>
      <c r="AN21" s="111">
        <f t="shared" si="25"/>
        <v>0</v>
      </c>
      <c r="AO21" s="111">
        <f t="shared" si="25"/>
        <v>0</v>
      </c>
      <c r="AP21" s="111">
        <f t="shared" si="25"/>
        <v>0</v>
      </c>
      <c r="AQ21" s="111">
        <f t="shared" si="25"/>
        <v>0</v>
      </c>
      <c r="AR21" s="111">
        <f t="shared" si="25"/>
        <v>0</v>
      </c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98" customFormat="1" ht="15.75" customHeight="1">
      <c r="A22" s="99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I22" s="79"/>
      <c r="J22" s="99" t="s">
        <v>2</v>
      </c>
      <c r="K22" s="93">
        <f aca="true" t="shared" si="28" ref="K22:Q22">K21/K20</f>
        <v>0</v>
      </c>
      <c r="L22" s="93">
        <f t="shared" si="28"/>
        <v>0</v>
      </c>
      <c r="M22" s="93">
        <f t="shared" si="28"/>
        <v>0</v>
      </c>
      <c r="N22" s="93">
        <f t="shared" si="28"/>
        <v>0</v>
      </c>
      <c r="O22" s="93">
        <f t="shared" si="28"/>
        <v>0</v>
      </c>
      <c r="P22" s="93">
        <f t="shared" si="28"/>
        <v>0</v>
      </c>
      <c r="Q22" s="93">
        <f t="shared" si="28"/>
        <v>0</v>
      </c>
      <c r="R22" s="79"/>
      <c r="S22" s="99" t="s">
        <v>2</v>
      </c>
      <c r="T22" s="93">
        <f aca="true" t="shared" si="29" ref="T22:Z22">T21/T20</f>
        <v>0</v>
      </c>
      <c r="U22" s="93">
        <f t="shared" si="29"/>
        <v>0</v>
      </c>
      <c r="V22" s="93">
        <f t="shared" si="29"/>
        <v>0</v>
      </c>
      <c r="W22" s="93">
        <f t="shared" si="29"/>
        <v>0</v>
      </c>
      <c r="X22" s="93">
        <f t="shared" si="29"/>
        <v>0</v>
      </c>
      <c r="Y22" s="93">
        <f t="shared" si="29"/>
        <v>0</v>
      </c>
      <c r="Z22" s="93">
        <f t="shared" si="29"/>
        <v>0</v>
      </c>
      <c r="AA22" s="79"/>
      <c r="AB22" s="99" t="s">
        <v>2</v>
      </c>
      <c r="AC22" s="93">
        <f aca="true" t="shared" si="30" ref="AC22:AI22">AC21/AC20</f>
        <v>0</v>
      </c>
      <c r="AD22" s="93">
        <f t="shared" si="30"/>
        <v>0</v>
      </c>
      <c r="AE22" s="93">
        <f t="shared" si="30"/>
        <v>0</v>
      </c>
      <c r="AF22" s="93">
        <f t="shared" si="30"/>
        <v>0</v>
      </c>
      <c r="AG22" s="93">
        <f t="shared" si="30"/>
        <v>0</v>
      </c>
      <c r="AH22" s="93">
        <f t="shared" si="30"/>
        <v>0</v>
      </c>
      <c r="AI22" s="93">
        <f t="shared" si="30"/>
        <v>0</v>
      </c>
      <c r="AJ22" s="79"/>
      <c r="AK22" s="99" t="s">
        <v>2</v>
      </c>
      <c r="AL22" s="93">
        <f aca="true" t="shared" si="31" ref="AL22:AR22">AL21/AL20</f>
        <v>0</v>
      </c>
      <c r="AM22" s="93">
        <f t="shared" si="31"/>
        <v>0</v>
      </c>
      <c r="AN22" s="93">
        <f t="shared" si="31"/>
        <v>0</v>
      </c>
      <c r="AO22" s="93" t="e">
        <f t="shared" si="31"/>
        <v>#DIV/0!</v>
      </c>
      <c r="AP22" s="93">
        <f t="shared" si="31"/>
        <v>0</v>
      </c>
      <c r="AQ22" s="93">
        <f t="shared" si="31"/>
        <v>0</v>
      </c>
      <c r="AR22" s="93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79" customFormat="1" ht="15" customHeight="1">
      <c r="A23" s="99" t="s">
        <v>23</v>
      </c>
      <c r="B23" s="80">
        <f>K23+T23+AL23+AU23</f>
        <v>0</v>
      </c>
      <c r="C23" s="80">
        <f>L23+U23+AM23+AV23</f>
        <v>0</v>
      </c>
      <c r="D23" s="80">
        <f>M23+V23+AN23</f>
        <v>0</v>
      </c>
      <c r="E23" s="80">
        <f aca="true" t="shared" si="33" ref="E23:H24">N23+W23+AO23+AX23</f>
        <v>0</v>
      </c>
      <c r="F23" s="80">
        <f t="shared" si="33"/>
        <v>0</v>
      </c>
      <c r="G23" s="80">
        <f t="shared" si="33"/>
        <v>0</v>
      </c>
      <c r="H23" s="80">
        <f t="shared" si="33"/>
        <v>0</v>
      </c>
      <c r="J23" s="99" t="s">
        <v>23</v>
      </c>
      <c r="K23" s="91"/>
      <c r="L23" s="91"/>
      <c r="M23" s="80">
        <f>N23+O23+P23+Q23</f>
        <v>0</v>
      </c>
      <c r="N23" s="91"/>
      <c r="O23" s="91"/>
      <c r="P23" s="91"/>
      <c r="Q23" s="91"/>
      <c r="S23" s="99" t="s">
        <v>23</v>
      </c>
      <c r="T23" s="80"/>
      <c r="U23" s="80"/>
      <c r="V23" s="80">
        <f>W23+X23+Y23+Z23</f>
        <v>0</v>
      </c>
      <c r="W23" s="80"/>
      <c r="X23" s="80"/>
      <c r="Y23" s="80"/>
      <c r="Z23" s="80"/>
      <c r="AB23" s="99" t="s">
        <v>23</v>
      </c>
      <c r="AC23" s="80"/>
      <c r="AD23" s="80"/>
      <c r="AE23" s="80">
        <f>AF23+AG23+AH23+AI23</f>
        <v>0</v>
      </c>
      <c r="AF23" s="80"/>
      <c r="AG23" s="80"/>
      <c r="AH23" s="80"/>
      <c r="AI23" s="80"/>
      <c r="AK23" s="99" t="s">
        <v>23</v>
      </c>
      <c r="AL23" s="94"/>
      <c r="AM23" s="80"/>
      <c r="AN23" s="80">
        <f>AO23+AP23+AQ23+AR23</f>
        <v>0</v>
      </c>
      <c r="AO23" s="80"/>
      <c r="AP23" s="80"/>
      <c r="AQ23" s="80"/>
      <c r="AR23" s="80"/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79" customFormat="1" ht="15" customHeight="1">
      <c r="A24" s="99" t="s">
        <v>32</v>
      </c>
      <c r="B24" s="80">
        <f>K24+T24+AL24+AU24</f>
        <v>0</v>
      </c>
      <c r="C24" s="80">
        <f>L24+U24+AM24+AV24</f>
        <v>0</v>
      </c>
      <c r="D24" s="80">
        <f>M24+V24+AN24</f>
        <v>0</v>
      </c>
      <c r="E24" s="80">
        <f t="shared" si="33"/>
        <v>0</v>
      </c>
      <c r="F24" s="80">
        <f t="shared" si="33"/>
        <v>0</v>
      </c>
      <c r="G24" s="80">
        <f t="shared" si="33"/>
        <v>0</v>
      </c>
      <c r="H24" s="80">
        <f t="shared" si="33"/>
        <v>0</v>
      </c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98" customFormat="1" ht="15.75" customHeight="1">
      <c r="A25" s="99" t="s">
        <v>2</v>
      </c>
      <c r="B25" s="93" t="e">
        <f>B24/B23</f>
        <v>#DIV/0!</v>
      </c>
      <c r="C25" s="93" t="e">
        <f aca="true" t="shared" si="34" ref="C25:H25">C24/C23</f>
        <v>#DIV/0!</v>
      </c>
      <c r="D25" s="93" t="e">
        <f t="shared" si="34"/>
        <v>#DIV/0!</v>
      </c>
      <c r="E25" s="93" t="e">
        <f t="shared" si="34"/>
        <v>#DIV/0!</v>
      </c>
      <c r="F25" s="93" t="e">
        <f t="shared" si="34"/>
        <v>#DIV/0!</v>
      </c>
      <c r="G25" s="93" t="e">
        <f t="shared" si="34"/>
        <v>#DIV/0!</v>
      </c>
      <c r="H25" s="93" t="e">
        <f t="shared" si="34"/>
        <v>#DIV/0!</v>
      </c>
      <c r="I25" s="79"/>
      <c r="J25" s="99" t="s">
        <v>2</v>
      </c>
      <c r="K25" s="169" t="e">
        <f>+K24/K23</f>
        <v>#DIV/0!</v>
      </c>
      <c r="L25" s="169" t="e">
        <f aca="true" t="shared" si="35" ref="L25:Q25">+L24/L23</f>
        <v>#DIV/0!</v>
      </c>
      <c r="M25" s="169" t="e">
        <f t="shared" si="35"/>
        <v>#DIV/0!</v>
      </c>
      <c r="N25" s="169" t="e">
        <f t="shared" si="35"/>
        <v>#DIV/0!</v>
      </c>
      <c r="O25" s="169" t="e">
        <f t="shared" si="35"/>
        <v>#DIV/0!</v>
      </c>
      <c r="P25" s="169" t="e">
        <f t="shared" si="35"/>
        <v>#DIV/0!</v>
      </c>
      <c r="Q25" s="169" t="e">
        <f t="shared" si="35"/>
        <v>#DIV/0!</v>
      </c>
      <c r="R25" s="79"/>
      <c r="S25" s="99" t="s">
        <v>2</v>
      </c>
      <c r="T25" s="169" t="e">
        <f>+T24/T23</f>
        <v>#DIV/0!</v>
      </c>
      <c r="U25" s="169" t="e">
        <f aca="true" t="shared" si="36" ref="U25:Z25">+U24/U23</f>
        <v>#DIV/0!</v>
      </c>
      <c r="V25" s="169" t="e">
        <f t="shared" si="36"/>
        <v>#DIV/0!</v>
      </c>
      <c r="W25" s="169" t="e">
        <f t="shared" si="36"/>
        <v>#DIV/0!</v>
      </c>
      <c r="X25" s="169" t="e">
        <f t="shared" si="36"/>
        <v>#DIV/0!</v>
      </c>
      <c r="Y25" s="169" t="e">
        <f t="shared" si="36"/>
        <v>#DIV/0!</v>
      </c>
      <c r="Z25" s="169" t="e">
        <f t="shared" si="36"/>
        <v>#DIV/0!</v>
      </c>
      <c r="AA25" s="79"/>
      <c r="AB25" s="99" t="s">
        <v>2</v>
      </c>
      <c r="AC25" s="169" t="e">
        <f>+AC24/AC23</f>
        <v>#DIV/0!</v>
      </c>
      <c r="AD25" s="169" t="e">
        <f aca="true" t="shared" si="37" ref="AD25:AI25">+AD24/AD23</f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J25" s="79"/>
      <c r="AK25" s="99" t="s">
        <v>2</v>
      </c>
      <c r="AL25" s="169" t="e">
        <f>+AL24/AL23</f>
        <v>#DIV/0!</v>
      </c>
      <c r="AM25" s="169" t="e">
        <f aca="true" t="shared" si="38" ref="AM25:AR25">+AM24/AM23</f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79" customFormat="1" ht="15" customHeight="1">
      <c r="A26" s="99" t="s">
        <v>24</v>
      </c>
      <c r="B26" s="80">
        <f>K26+T26+AL26+AU26</f>
        <v>54.3</v>
      </c>
      <c r="C26" s="80">
        <f>L26+U26+AM26+AV26</f>
        <v>660</v>
      </c>
      <c r="D26" s="80">
        <f>M26+V26+AN26</f>
        <v>513</v>
      </c>
      <c r="E26" s="80">
        <f aca="true" t="shared" si="40" ref="E26:H27">N26+W26+AO26+AX26</f>
        <v>10</v>
      </c>
      <c r="F26" s="80">
        <f t="shared" si="40"/>
        <v>85</v>
      </c>
      <c r="G26" s="80">
        <f t="shared" si="40"/>
        <v>112</v>
      </c>
      <c r="H26" s="80">
        <f t="shared" si="40"/>
        <v>306</v>
      </c>
      <c r="J26" s="99" t="s">
        <v>24</v>
      </c>
      <c r="K26" s="91">
        <v>11.3</v>
      </c>
      <c r="L26" s="91">
        <v>170</v>
      </c>
      <c r="M26" s="80">
        <f>N26+O26+P26+Q26</f>
        <v>135</v>
      </c>
      <c r="N26" s="91">
        <v>0</v>
      </c>
      <c r="O26" s="91">
        <v>24</v>
      </c>
      <c r="P26" s="91">
        <v>41</v>
      </c>
      <c r="Q26" s="91">
        <v>70</v>
      </c>
      <c r="S26" s="99" t="s">
        <v>24</v>
      </c>
      <c r="T26" s="91">
        <v>11</v>
      </c>
      <c r="U26" s="91">
        <v>355</v>
      </c>
      <c r="V26" s="80">
        <f>W26+X26+Y26+Z26</f>
        <v>274</v>
      </c>
      <c r="W26" s="91">
        <v>10</v>
      </c>
      <c r="X26" s="91">
        <v>53</v>
      </c>
      <c r="Y26" s="91">
        <v>51</v>
      </c>
      <c r="Z26" s="91">
        <v>160</v>
      </c>
      <c r="AB26" s="99" t="s">
        <v>24</v>
      </c>
      <c r="AC26" s="80"/>
      <c r="AD26" s="82"/>
      <c r="AE26" s="80">
        <f>AF26+AG26+AH26+AI26</f>
        <v>0</v>
      </c>
      <c r="AF26" s="82"/>
      <c r="AG26" s="82"/>
      <c r="AH26" s="82"/>
      <c r="AI26" s="82"/>
      <c r="AK26" s="99" t="s">
        <v>24</v>
      </c>
      <c r="AL26" s="94">
        <v>32</v>
      </c>
      <c r="AM26" s="82">
        <v>135</v>
      </c>
      <c r="AN26" s="80">
        <f>AO26+AP26+AQ26+AR26</f>
        <v>104</v>
      </c>
      <c r="AO26" s="82">
        <v>0</v>
      </c>
      <c r="AP26" s="82">
        <v>8</v>
      </c>
      <c r="AQ26" s="82">
        <v>20</v>
      </c>
      <c r="AR26" s="82">
        <v>76</v>
      </c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79" customFormat="1" ht="15" customHeight="1">
      <c r="A27" s="99" t="s">
        <v>33</v>
      </c>
      <c r="B27" s="80">
        <f>K27+T27+AL27+AU27</f>
        <v>0</v>
      </c>
      <c r="C27" s="80">
        <f>L27+U27+AM27+AV27</f>
        <v>0</v>
      </c>
      <c r="D27" s="80">
        <f>M27+V27+AN27</f>
        <v>0</v>
      </c>
      <c r="E27" s="80">
        <f t="shared" si="40"/>
        <v>0</v>
      </c>
      <c r="F27" s="80">
        <f t="shared" si="40"/>
        <v>0</v>
      </c>
      <c r="G27" s="80">
        <f t="shared" si="40"/>
        <v>0</v>
      </c>
      <c r="H27" s="80">
        <f t="shared" si="40"/>
        <v>0</v>
      </c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98" customFormat="1" ht="15.75" customHeight="1">
      <c r="A28" s="99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I28" s="79"/>
      <c r="J28" s="99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 t="e">
        <f t="shared" si="42"/>
        <v>#DIV/0!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R28" s="79"/>
      <c r="S28" s="99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A28" s="79"/>
      <c r="AB28" s="99" t="s">
        <v>2</v>
      </c>
      <c r="AC28" s="169" t="e">
        <f>+AC27/AC26</f>
        <v>#DIV/0!</v>
      </c>
      <c r="AD28" s="169" t="e">
        <f aca="true" t="shared" si="44" ref="AD28:AI28">+AD27/AD26</f>
        <v>#DIV/0!</v>
      </c>
      <c r="AE28" s="169" t="e">
        <f t="shared" si="44"/>
        <v>#DIV/0!</v>
      </c>
      <c r="AF28" s="169" t="e">
        <f t="shared" si="44"/>
        <v>#DIV/0!</v>
      </c>
      <c r="AG28" s="169" t="e">
        <f t="shared" si="44"/>
        <v>#DIV/0!</v>
      </c>
      <c r="AH28" s="169" t="e">
        <f t="shared" si="44"/>
        <v>#DIV/0!</v>
      </c>
      <c r="AI28" s="169" t="e">
        <f t="shared" si="44"/>
        <v>#DIV/0!</v>
      </c>
      <c r="AJ28" s="79"/>
      <c r="AK28" s="99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 t="e">
        <f t="shared" si="45"/>
        <v>#DIV/0!</v>
      </c>
      <c r="AP28" s="169">
        <f t="shared" si="45"/>
        <v>0</v>
      </c>
      <c r="AQ28" s="169">
        <f t="shared" si="45"/>
        <v>0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79" customFormat="1" ht="15" customHeight="1">
      <c r="A29" s="99" t="s">
        <v>25</v>
      </c>
      <c r="B29" s="80">
        <f>K29+T29+AL29+AU29</f>
        <v>264.4</v>
      </c>
      <c r="C29" s="80">
        <f>L29+U29+AM29+AV29</f>
        <v>16170</v>
      </c>
      <c r="D29" s="80">
        <f>M29+V29+AN29</f>
        <v>11693</v>
      </c>
      <c r="E29" s="80">
        <f aca="true" t="shared" si="47" ref="E29:H30">N29+W29+AO29+AX29</f>
        <v>162</v>
      </c>
      <c r="F29" s="80">
        <f t="shared" si="47"/>
        <v>1372</v>
      </c>
      <c r="G29" s="80">
        <f t="shared" si="47"/>
        <v>2016</v>
      </c>
      <c r="H29" s="80">
        <f t="shared" si="47"/>
        <v>8143</v>
      </c>
      <c r="J29" s="99" t="s">
        <v>25</v>
      </c>
      <c r="K29" s="91">
        <v>42.5</v>
      </c>
      <c r="L29" s="91">
        <v>370</v>
      </c>
      <c r="M29" s="80">
        <f>N29+O29+P29+Q29</f>
        <v>312</v>
      </c>
      <c r="N29" s="91">
        <v>0</v>
      </c>
      <c r="O29" s="91">
        <v>73</v>
      </c>
      <c r="P29" s="91">
        <v>90</v>
      </c>
      <c r="Q29" s="91">
        <v>149</v>
      </c>
      <c r="S29" s="99" t="s">
        <v>25</v>
      </c>
      <c r="T29" s="91">
        <v>152.9</v>
      </c>
      <c r="U29" s="91">
        <v>9690</v>
      </c>
      <c r="V29" s="80">
        <f>W29+X29+Y29+Z29</f>
        <v>6739</v>
      </c>
      <c r="W29" s="91">
        <v>162</v>
      </c>
      <c r="X29" s="91">
        <v>993</v>
      </c>
      <c r="Y29" s="91">
        <v>1010</v>
      </c>
      <c r="Z29" s="91">
        <v>4574</v>
      </c>
      <c r="AB29" s="99" t="s">
        <v>25</v>
      </c>
      <c r="AC29" s="94"/>
      <c r="AD29" s="82"/>
      <c r="AE29" s="80"/>
      <c r="AF29" s="82"/>
      <c r="AG29" s="82"/>
      <c r="AH29" s="82"/>
      <c r="AI29" s="82"/>
      <c r="AK29" s="99" t="s">
        <v>25</v>
      </c>
      <c r="AL29" s="94">
        <v>69</v>
      </c>
      <c r="AM29" s="82">
        <v>6110</v>
      </c>
      <c r="AN29" s="80">
        <f>AO29+AP29+AQ29+AR29</f>
        <v>4642</v>
      </c>
      <c r="AO29" s="82">
        <v>0</v>
      </c>
      <c r="AP29" s="82">
        <v>306</v>
      </c>
      <c r="AQ29" s="82">
        <v>916</v>
      </c>
      <c r="AR29" s="82">
        <v>3420</v>
      </c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79" customFormat="1" ht="15" customHeight="1">
      <c r="A30" s="99" t="s">
        <v>34</v>
      </c>
      <c r="B30" s="80">
        <f>K30+T30+AL30+AU30</f>
        <v>0</v>
      </c>
      <c r="C30" s="80">
        <f>L30+U30+AM30+AV30</f>
        <v>0</v>
      </c>
      <c r="D30" s="80">
        <f>M30+V30+AN30</f>
        <v>0</v>
      </c>
      <c r="E30" s="80">
        <f t="shared" si="47"/>
        <v>0</v>
      </c>
      <c r="F30" s="80">
        <f t="shared" si="47"/>
        <v>0</v>
      </c>
      <c r="G30" s="80">
        <f t="shared" si="47"/>
        <v>0</v>
      </c>
      <c r="H30" s="80">
        <f t="shared" si="47"/>
        <v>0</v>
      </c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98" customFormat="1" ht="15.75" customHeight="1">
      <c r="A31" s="99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I31" s="79"/>
      <c r="J31" s="99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 t="e">
        <f t="shared" si="49"/>
        <v>#DIV/0!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R31" s="79"/>
      <c r="S31" s="99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A31" s="79"/>
      <c r="AB31" s="99" t="s">
        <v>2</v>
      </c>
      <c r="AC31" s="169" t="e">
        <f>+AC30/AC29</f>
        <v>#DIV/0!</v>
      </c>
      <c r="AD31" s="169" t="e">
        <f aca="true" t="shared" si="51" ref="AD31:AI31">+AD30/AD29</f>
        <v>#DIV/0!</v>
      </c>
      <c r="AE31" s="169" t="e">
        <f t="shared" si="51"/>
        <v>#DIV/0!</v>
      </c>
      <c r="AF31" s="169" t="e">
        <f t="shared" si="51"/>
        <v>#DIV/0!</v>
      </c>
      <c r="AG31" s="169" t="e">
        <f t="shared" si="51"/>
        <v>#DIV/0!</v>
      </c>
      <c r="AH31" s="169" t="e">
        <f t="shared" si="51"/>
        <v>#DIV/0!</v>
      </c>
      <c r="AI31" s="169" t="e">
        <f t="shared" si="51"/>
        <v>#DIV/0!</v>
      </c>
      <c r="AJ31" s="79"/>
      <c r="AK31" s="99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 t="e">
        <f t="shared" si="52"/>
        <v>#DIV/0!</v>
      </c>
      <c r="AP31" s="169">
        <f t="shared" si="52"/>
        <v>0</v>
      </c>
      <c r="AQ31" s="169">
        <f t="shared" si="52"/>
        <v>0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79" customFormat="1" ht="15" customHeight="1">
      <c r="A32" s="99" t="s">
        <v>26</v>
      </c>
      <c r="B32" s="80">
        <f>K32+T32+AL32+AU32</f>
        <v>1</v>
      </c>
      <c r="C32" s="80">
        <f>L32+U32+AM32+AV32</f>
        <v>75</v>
      </c>
      <c r="D32" s="80">
        <f>M32+V32+AN32</f>
        <v>70</v>
      </c>
      <c r="E32" s="80">
        <f aca="true" t="shared" si="54" ref="E32:H33">N32+W32+AO32+AX32</f>
        <v>8</v>
      </c>
      <c r="F32" s="80">
        <f t="shared" si="54"/>
        <v>38</v>
      </c>
      <c r="G32" s="80">
        <f t="shared" si="54"/>
        <v>16</v>
      </c>
      <c r="H32" s="80">
        <f t="shared" si="54"/>
        <v>8</v>
      </c>
      <c r="J32" s="99" t="s">
        <v>26</v>
      </c>
      <c r="K32" s="91"/>
      <c r="L32" s="91"/>
      <c r="M32" s="80">
        <f>N32+O32+P32+Q32</f>
        <v>0</v>
      </c>
      <c r="N32" s="91"/>
      <c r="O32" s="91"/>
      <c r="P32" s="91"/>
      <c r="Q32" s="91"/>
      <c r="S32" s="99" t="s">
        <v>26</v>
      </c>
      <c r="T32" s="91">
        <v>1</v>
      </c>
      <c r="U32" s="91">
        <v>75</v>
      </c>
      <c r="V32" s="80">
        <f>W32+X32+Y32+Z32</f>
        <v>70</v>
      </c>
      <c r="W32" s="91">
        <v>8</v>
      </c>
      <c r="X32" s="91">
        <v>38</v>
      </c>
      <c r="Y32" s="91">
        <v>16</v>
      </c>
      <c r="Z32" s="91">
        <v>8</v>
      </c>
      <c r="AB32" s="99" t="s">
        <v>26</v>
      </c>
      <c r="AC32" s="80"/>
      <c r="AD32" s="82"/>
      <c r="AE32" s="80"/>
      <c r="AF32" s="82"/>
      <c r="AG32" s="82"/>
      <c r="AH32" s="82"/>
      <c r="AI32" s="82"/>
      <c r="AK32" s="99" t="s">
        <v>26</v>
      </c>
      <c r="AL32" s="94"/>
      <c r="AM32" s="82"/>
      <c r="AN32" s="80">
        <f>AO32+AP32+AQ32+AR32</f>
        <v>0</v>
      </c>
      <c r="AO32" s="82"/>
      <c r="AP32" s="82"/>
      <c r="AQ32" s="82"/>
      <c r="AR32" s="82"/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79" customFormat="1" ht="15" customHeight="1">
      <c r="A33" s="99" t="s">
        <v>35</v>
      </c>
      <c r="B33" s="80">
        <f>K33+T33+AL33+AU33</f>
        <v>0</v>
      </c>
      <c r="C33" s="80">
        <f>L33+U33+AM33+AV33</f>
        <v>0</v>
      </c>
      <c r="D33" s="80">
        <f>M33+V33+AN33</f>
        <v>0</v>
      </c>
      <c r="E33" s="80">
        <f t="shared" si="54"/>
        <v>0</v>
      </c>
      <c r="F33" s="80">
        <f t="shared" si="54"/>
        <v>0</v>
      </c>
      <c r="G33" s="80">
        <f t="shared" si="54"/>
        <v>0</v>
      </c>
      <c r="H33" s="80">
        <f t="shared" si="54"/>
        <v>0</v>
      </c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98" customFormat="1" ht="15.75" customHeight="1">
      <c r="A34" s="99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I34" s="79"/>
      <c r="J34" s="99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R34" s="79"/>
      <c r="S34" s="99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>
        <f t="shared" si="57"/>
        <v>0</v>
      </c>
      <c r="Z34" s="169">
        <f t="shared" si="57"/>
        <v>0</v>
      </c>
      <c r="AA34" s="79"/>
      <c r="AB34" s="99" t="s">
        <v>2</v>
      </c>
      <c r="AC34" s="169" t="e">
        <f>+AC33/AC32</f>
        <v>#DIV/0!</v>
      </c>
      <c r="AD34" s="169" t="e">
        <f aca="true" t="shared" si="58" ref="AD34:AI34">+AD33/AD32</f>
        <v>#DIV/0!</v>
      </c>
      <c r="AE34" s="169" t="e">
        <f t="shared" si="58"/>
        <v>#DIV/0!</v>
      </c>
      <c r="AF34" s="169" t="e">
        <f t="shared" si="58"/>
        <v>#DIV/0!</v>
      </c>
      <c r="AG34" s="169" t="e">
        <f t="shared" si="58"/>
        <v>#DIV/0!</v>
      </c>
      <c r="AH34" s="169" t="e">
        <f t="shared" si="58"/>
        <v>#DIV/0!</v>
      </c>
      <c r="AI34" s="169" t="e">
        <f t="shared" si="58"/>
        <v>#DIV/0!</v>
      </c>
      <c r="AJ34" s="79"/>
      <c r="AK34" s="99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79" customFormat="1" ht="15" customHeight="1">
      <c r="A35" s="99" t="s">
        <v>27</v>
      </c>
      <c r="B35" s="80">
        <f>K35+T35+AL35+AU35</f>
        <v>139.5</v>
      </c>
      <c r="C35" s="80">
        <f>L35+U35+AM35+AV35</f>
        <v>7955</v>
      </c>
      <c r="D35" s="80">
        <f>M35+V35+AN35</f>
        <v>6974</v>
      </c>
      <c r="E35" s="80">
        <f aca="true" t="shared" si="61" ref="E35:H36">N35+W35+AO35+AX35</f>
        <v>0</v>
      </c>
      <c r="F35" s="80">
        <f t="shared" si="61"/>
        <v>1820</v>
      </c>
      <c r="G35" s="80">
        <f t="shared" si="61"/>
        <v>791</v>
      </c>
      <c r="H35" s="80">
        <f t="shared" si="61"/>
        <v>4363</v>
      </c>
      <c r="J35" s="99" t="s">
        <v>27</v>
      </c>
      <c r="K35" s="91">
        <v>1.7</v>
      </c>
      <c r="L35" s="91">
        <v>25</v>
      </c>
      <c r="M35" s="80">
        <f>N35+O35+P35+Q35</f>
        <v>22</v>
      </c>
      <c r="N35" s="91">
        <v>0</v>
      </c>
      <c r="O35" s="91">
        <v>6</v>
      </c>
      <c r="P35" s="91">
        <v>3</v>
      </c>
      <c r="Q35" s="91">
        <v>13</v>
      </c>
      <c r="S35" s="99" t="s">
        <v>27</v>
      </c>
      <c r="T35" s="91">
        <v>137.8</v>
      </c>
      <c r="U35" s="91">
        <v>7930</v>
      </c>
      <c r="V35" s="80">
        <f>W35+X35+Y35+Z35</f>
        <v>6952</v>
      </c>
      <c r="W35" s="91">
        <v>0</v>
      </c>
      <c r="X35" s="91">
        <v>1814</v>
      </c>
      <c r="Y35" s="91">
        <v>788</v>
      </c>
      <c r="Z35" s="91">
        <v>4350</v>
      </c>
      <c r="AB35" s="99" t="s">
        <v>27</v>
      </c>
      <c r="AC35" s="80"/>
      <c r="AD35" s="82"/>
      <c r="AE35" s="82"/>
      <c r="AF35" s="82"/>
      <c r="AG35" s="82"/>
      <c r="AH35" s="82"/>
      <c r="AI35" s="82"/>
      <c r="AK35" s="99" t="s">
        <v>27</v>
      </c>
      <c r="AL35" s="94"/>
      <c r="AM35" s="82"/>
      <c r="AN35" s="80">
        <f>AO35+AP35+AQ35+AR35</f>
        <v>0</v>
      </c>
      <c r="AO35" s="82"/>
      <c r="AP35" s="82"/>
      <c r="AQ35" s="82"/>
      <c r="AR35" s="82"/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79" customFormat="1" ht="15" customHeight="1">
      <c r="A36" s="99" t="s">
        <v>36</v>
      </c>
      <c r="B36" s="80">
        <f>K36+T36+AL36+AU36</f>
        <v>0</v>
      </c>
      <c r="C36" s="80">
        <f>L36+U36+AM36+AV36</f>
        <v>0</v>
      </c>
      <c r="D36" s="80">
        <f>M36+V36+AN36</f>
        <v>0</v>
      </c>
      <c r="E36" s="80">
        <f t="shared" si="61"/>
        <v>0</v>
      </c>
      <c r="F36" s="80">
        <f t="shared" si="61"/>
        <v>0</v>
      </c>
      <c r="G36" s="80">
        <f t="shared" si="61"/>
        <v>0</v>
      </c>
      <c r="H36" s="80">
        <f t="shared" si="61"/>
        <v>0</v>
      </c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82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98" customFormat="1" ht="15.75" customHeight="1">
      <c r="A37" s="99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 t="e">
        <f t="shared" si="62"/>
        <v>#DIV/0!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I37" s="79"/>
      <c r="J37" s="99" t="s">
        <v>2</v>
      </c>
      <c r="K37" s="169">
        <f>+K36/K35</f>
        <v>0</v>
      </c>
      <c r="L37" s="169">
        <f aca="true" t="shared" si="63" ref="L37:Q37">+L36/L35</f>
        <v>0</v>
      </c>
      <c r="M37" s="169">
        <f t="shared" si="63"/>
        <v>0</v>
      </c>
      <c r="N37" s="169" t="e">
        <f t="shared" si="63"/>
        <v>#DIV/0!</v>
      </c>
      <c r="O37" s="169">
        <f t="shared" si="63"/>
        <v>0</v>
      </c>
      <c r="P37" s="169">
        <f t="shared" si="63"/>
        <v>0</v>
      </c>
      <c r="Q37" s="169">
        <f t="shared" si="63"/>
        <v>0</v>
      </c>
      <c r="R37" s="79"/>
      <c r="S37" s="99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 t="e">
        <f t="shared" si="64"/>
        <v>#DIV/0!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A37" s="79"/>
      <c r="AB37" s="99" t="s">
        <v>2</v>
      </c>
      <c r="AC37" s="169" t="e">
        <f>+AC36/AC35</f>
        <v>#DIV/0!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J37" s="79"/>
      <c r="AK37" s="99" t="s">
        <v>2</v>
      </c>
      <c r="AL37" s="169" t="e">
        <f aca="true" t="shared" si="66" ref="AL37:AQ37">+AL36/AL35</f>
        <v>#DIV/0!</v>
      </c>
      <c r="AM37" s="169" t="e">
        <f t="shared" si="66"/>
        <v>#DIV/0!</v>
      </c>
      <c r="AN37" s="169" t="e">
        <f t="shared" si="66"/>
        <v>#DIV/0!</v>
      </c>
      <c r="AO37" s="169" t="e">
        <f t="shared" si="66"/>
        <v>#DIV/0!</v>
      </c>
      <c r="AP37" s="169" t="e">
        <f t="shared" si="66"/>
        <v>#DIV/0!</v>
      </c>
      <c r="AQ37" s="169" t="e">
        <f t="shared" si="66"/>
        <v>#DIV/0!</v>
      </c>
      <c r="AR37" s="93" t="e">
        <f>AR36/AR35</f>
        <v>#DIV/0!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79" customFormat="1" ht="15" customHeight="1">
      <c r="A38" s="99" t="s">
        <v>28</v>
      </c>
      <c r="B38" s="80">
        <f>K38+T38+AL38+AU38</f>
        <v>148.7</v>
      </c>
      <c r="C38" s="80">
        <f>L38+U38+AM38+AV38</f>
        <v>3680</v>
      </c>
      <c r="D38" s="80">
        <f>M38+V38+AN38</f>
        <v>2518</v>
      </c>
      <c r="E38" s="80">
        <f aca="true" t="shared" si="68" ref="E38:H39">N38+W38+AO38+AX38</f>
        <v>80</v>
      </c>
      <c r="F38" s="80">
        <f t="shared" si="68"/>
        <v>667</v>
      </c>
      <c r="G38" s="80">
        <f t="shared" si="68"/>
        <v>532</v>
      </c>
      <c r="H38" s="80">
        <f t="shared" si="68"/>
        <v>1239</v>
      </c>
      <c r="J38" s="99" t="s">
        <v>28</v>
      </c>
      <c r="K38" s="91">
        <v>85.3</v>
      </c>
      <c r="L38" s="91">
        <v>1265</v>
      </c>
      <c r="M38" s="80">
        <f>N38+O38+P38+Q38</f>
        <v>865</v>
      </c>
      <c r="N38" s="91">
        <v>3</v>
      </c>
      <c r="O38" s="91">
        <v>254</v>
      </c>
      <c r="P38" s="91">
        <v>265</v>
      </c>
      <c r="Q38" s="91">
        <v>343</v>
      </c>
      <c r="S38" s="99" t="s">
        <v>28</v>
      </c>
      <c r="T38" s="92">
        <v>36</v>
      </c>
      <c r="U38" s="91">
        <v>2100</v>
      </c>
      <c r="V38" s="80">
        <f>W38+X38+Y38+Z38</f>
        <v>1431</v>
      </c>
      <c r="W38" s="91">
        <v>77</v>
      </c>
      <c r="X38" s="91">
        <v>400</v>
      </c>
      <c r="Y38" s="91">
        <v>226</v>
      </c>
      <c r="Z38" s="91">
        <v>728</v>
      </c>
      <c r="AB38" s="99" t="s">
        <v>28</v>
      </c>
      <c r="AC38" s="94">
        <v>10</v>
      </c>
      <c r="AD38" s="82">
        <v>165</v>
      </c>
      <c r="AE38" s="82">
        <f>SUM(AF38:AI38)</f>
        <v>146</v>
      </c>
      <c r="AF38" s="82">
        <v>11</v>
      </c>
      <c r="AG38" s="82">
        <v>59</v>
      </c>
      <c r="AH38" s="82">
        <v>27</v>
      </c>
      <c r="AI38" s="82">
        <v>49</v>
      </c>
      <c r="AK38" s="99" t="s">
        <v>28</v>
      </c>
      <c r="AL38" s="94">
        <v>27.4</v>
      </c>
      <c r="AM38" s="82">
        <v>315</v>
      </c>
      <c r="AN38" s="80">
        <f>AO38+AP38+AQ38+AR38</f>
        <v>222</v>
      </c>
      <c r="AO38" s="82">
        <v>0</v>
      </c>
      <c r="AP38" s="82">
        <v>13</v>
      </c>
      <c r="AQ38" s="82">
        <v>41</v>
      </c>
      <c r="AR38" s="82">
        <v>168</v>
      </c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79" customFormat="1" ht="15" customHeight="1">
      <c r="A39" s="99" t="s">
        <v>37</v>
      </c>
      <c r="B39" s="80">
        <f>K39+T39+AL39+AU39</f>
        <v>0</v>
      </c>
      <c r="C39" s="80">
        <f>L39+U39+AM39+AV39</f>
        <v>0</v>
      </c>
      <c r="D39" s="80">
        <f>M39+V39+AN39</f>
        <v>0</v>
      </c>
      <c r="E39" s="80">
        <f t="shared" si="68"/>
        <v>0</v>
      </c>
      <c r="F39" s="80">
        <f t="shared" si="68"/>
        <v>0</v>
      </c>
      <c r="G39" s="80">
        <f t="shared" si="68"/>
        <v>0</v>
      </c>
      <c r="H39" s="80">
        <f t="shared" si="68"/>
        <v>0</v>
      </c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98" customFormat="1" ht="15.75" customHeight="1">
      <c r="A40" s="99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I40" s="79"/>
      <c r="J40" s="99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R40" s="79"/>
      <c r="S40" s="99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A40" s="79"/>
      <c r="AB40" s="99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J40" s="79"/>
      <c r="AK40" s="99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 t="e">
        <f t="shared" si="73"/>
        <v>#DIV/0!</v>
      </c>
      <c r="AP40" s="169">
        <f t="shared" si="73"/>
        <v>0</v>
      </c>
      <c r="AQ40" s="169">
        <f t="shared" si="73"/>
        <v>0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46:53" s="79" customFormat="1" ht="15" customHeight="1">
      <c r="AT41"/>
      <c r="AU41"/>
      <c r="AV41"/>
      <c r="AW41"/>
      <c r="AX41"/>
      <c r="AY41"/>
      <c r="AZ41"/>
      <c r="BA41"/>
    </row>
    <row r="42" ht="15" customHeight="1"/>
    <row r="43" ht="15" customHeight="1">
      <c r="D43" s="87" t="s">
        <v>83</v>
      </c>
    </row>
    <row r="44" ht="15" customHeight="1">
      <c r="D44" s="87" t="s">
        <v>91</v>
      </c>
    </row>
    <row r="45" ht="15" customHeight="1">
      <c r="D45" s="87" t="s">
        <v>72</v>
      </c>
    </row>
    <row r="46" ht="15" customHeight="1"/>
    <row r="47" ht="15" customHeight="1"/>
    <row r="48" ht="15" customHeight="1"/>
    <row r="49" ht="15" customHeight="1"/>
  </sheetData>
  <sheetProtection/>
  <mergeCells count="21">
    <mergeCell ref="AT8:BA8"/>
    <mergeCell ref="AB8:AI8"/>
    <mergeCell ref="AK8:AR8"/>
    <mergeCell ref="S8:Z8"/>
    <mergeCell ref="A12:H12"/>
    <mergeCell ref="E2:H2"/>
    <mergeCell ref="E3:H3"/>
    <mergeCell ref="A4:H4"/>
    <mergeCell ref="A8:H8"/>
    <mergeCell ref="J8:Q8"/>
    <mergeCell ref="J12:Q12"/>
    <mergeCell ref="AT19:BA19"/>
    <mergeCell ref="AB12:AI12"/>
    <mergeCell ref="AK12:AR12"/>
    <mergeCell ref="S12:Z12"/>
    <mergeCell ref="A19:H19"/>
    <mergeCell ref="J19:Q19"/>
    <mergeCell ref="S19:Z19"/>
    <mergeCell ref="AB19:AI19"/>
    <mergeCell ref="AK19:AR19"/>
    <mergeCell ref="AT12:BA1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4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1" max="1" width="16.7109375" style="20" customWidth="1"/>
    <col min="2" max="2" width="8.7109375" style="20" customWidth="1"/>
    <col min="3" max="3" width="8.28125" style="20" customWidth="1"/>
    <col min="4" max="4" width="8.8515625" style="20" customWidth="1"/>
    <col min="5" max="5" width="7.140625" style="20" customWidth="1"/>
    <col min="6" max="6" width="7.8515625" style="20" customWidth="1"/>
    <col min="7" max="7" width="8.140625" style="20" customWidth="1"/>
    <col min="8" max="8" width="8.421875" style="20" customWidth="1"/>
    <col min="9" max="9" width="9.140625" style="20" customWidth="1"/>
    <col min="10" max="10" width="17.00390625" style="20" customWidth="1"/>
    <col min="11" max="11" width="8.140625" style="20" customWidth="1"/>
    <col min="12" max="12" width="10.28125" style="20" customWidth="1"/>
    <col min="13" max="13" width="9.140625" style="20" customWidth="1"/>
    <col min="14" max="14" width="8.8515625" style="20" customWidth="1"/>
    <col min="15" max="15" width="8.57421875" style="20" customWidth="1"/>
    <col min="16" max="16" width="9.00390625" style="20" customWidth="1"/>
    <col min="17" max="18" width="9.140625" style="20" customWidth="1"/>
    <col min="19" max="19" width="16.57421875" style="20" customWidth="1"/>
    <col min="20" max="20" width="7.28125" style="20" customWidth="1"/>
    <col min="21" max="21" width="8.00390625" style="20" customWidth="1"/>
    <col min="22" max="22" width="9.140625" style="20" customWidth="1"/>
    <col min="23" max="26" width="8.00390625" style="20" customWidth="1"/>
    <col min="27" max="27" width="9.140625" style="20" customWidth="1"/>
    <col min="28" max="28" width="17.8515625" style="20" customWidth="1"/>
    <col min="29" max="29" width="9.7109375" style="20" customWidth="1"/>
    <col min="30" max="30" width="8.28125" style="20" customWidth="1"/>
    <col min="31" max="31" width="9.140625" style="20" customWidth="1"/>
    <col min="32" max="32" width="8.421875" style="20" customWidth="1"/>
    <col min="33" max="33" width="8.28125" style="20" customWidth="1"/>
    <col min="34" max="34" width="8.7109375" style="20" customWidth="1"/>
    <col min="35" max="35" width="8.421875" style="20" customWidth="1"/>
    <col min="36" max="36" width="9.140625" style="20" customWidth="1"/>
    <col min="37" max="37" width="16.8515625" style="20" customWidth="1"/>
    <col min="38" max="16384" width="9.140625" style="20" customWidth="1"/>
  </cols>
  <sheetData>
    <row r="1" spans="8:17" s="9" customFormat="1" ht="21" customHeight="1">
      <c r="H1" s="70" t="s">
        <v>15</v>
      </c>
      <c r="Q1" s="10"/>
    </row>
    <row r="2" spans="5:8" s="8" customFormat="1" ht="19.5" customHeight="1">
      <c r="E2" s="213" t="s">
        <v>138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42.75" customHeight="1">
      <c r="A4" s="205" t="s">
        <v>137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42" ht="24" customHeight="1">
      <c r="A5" s="5" t="s">
        <v>19</v>
      </c>
      <c r="F5" s="8"/>
      <c r="J5" s="5" t="s">
        <v>17</v>
      </c>
      <c r="O5" s="5"/>
      <c r="P5" s="5"/>
      <c r="S5" s="5" t="s">
        <v>18</v>
      </c>
      <c r="X5" s="5"/>
      <c r="Y5" s="5"/>
      <c r="AB5" s="21" t="s">
        <v>20</v>
      </c>
      <c r="AC5" s="21"/>
      <c r="AD5" s="21"/>
      <c r="AF5" s="21"/>
      <c r="AG5" s="21"/>
      <c r="AH5" s="21"/>
      <c r="AK5" s="5" t="s">
        <v>136</v>
      </c>
      <c r="AP5" s="5"/>
    </row>
    <row r="6" spans="1:44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</row>
    <row r="7" spans="1:44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</row>
    <row r="8" spans="1:44" s="75" customFormat="1" ht="15" customHeight="1">
      <c r="A8" s="221" t="s">
        <v>16</v>
      </c>
      <c r="B8" s="222"/>
      <c r="C8" s="222"/>
      <c r="D8" s="222"/>
      <c r="E8" s="222"/>
      <c r="F8" s="222"/>
      <c r="G8" s="222"/>
      <c r="H8" s="223"/>
      <c r="J8" s="221" t="s">
        <v>16</v>
      </c>
      <c r="K8" s="222"/>
      <c r="L8" s="222"/>
      <c r="M8" s="222"/>
      <c r="N8" s="222"/>
      <c r="O8" s="222"/>
      <c r="P8" s="222"/>
      <c r="Q8" s="223"/>
      <c r="S8" s="221" t="s">
        <v>16</v>
      </c>
      <c r="T8" s="222"/>
      <c r="U8" s="222"/>
      <c r="V8" s="222"/>
      <c r="W8" s="222"/>
      <c r="X8" s="222"/>
      <c r="Y8" s="222"/>
      <c r="Z8" s="223"/>
      <c r="AB8" s="221" t="s">
        <v>16</v>
      </c>
      <c r="AC8" s="222"/>
      <c r="AD8" s="222"/>
      <c r="AE8" s="222"/>
      <c r="AF8" s="222"/>
      <c r="AG8" s="222"/>
      <c r="AH8" s="222"/>
      <c r="AI8" s="223"/>
      <c r="AK8" s="221" t="s">
        <v>16</v>
      </c>
      <c r="AL8" s="222"/>
      <c r="AM8" s="222"/>
      <c r="AN8" s="222"/>
      <c r="AO8" s="222"/>
      <c r="AP8" s="222"/>
      <c r="AQ8" s="222"/>
      <c r="AR8" s="223"/>
    </row>
    <row r="9" spans="1:44" s="75" customFormat="1" ht="15" customHeight="1">
      <c r="A9" s="76" t="s">
        <v>29</v>
      </c>
      <c r="B9" s="76">
        <f>K9+T9+AL9</f>
        <v>887.5999999999999</v>
      </c>
      <c r="C9" s="76">
        <f aca="true" t="shared" si="0" ref="B9:H10">+L9+U9+AM9</f>
        <v>40255</v>
      </c>
      <c r="D9" s="76">
        <f t="shared" si="0"/>
        <v>34831</v>
      </c>
      <c r="E9" s="76">
        <f t="shared" si="0"/>
        <v>4240</v>
      </c>
      <c r="F9" s="76">
        <f t="shared" si="0"/>
        <v>3907</v>
      </c>
      <c r="G9" s="76">
        <f t="shared" si="0"/>
        <v>3244</v>
      </c>
      <c r="H9" s="76">
        <f t="shared" si="0"/>
        <v>23440</v>
      </c>
      <c r="J9" s="76" t="s">
        <v>29</v>
      </c>
      <c r="K9" s="76">
        <f>K13+K20</f>
        <v>406</v>
      </c>
      <c r="L9" s="76">
        <f aca="true" t="shared" si="1" ref="L9:Q10">L13+L20</f>
        <v>13555</v>
      </c>
      <c r="M9" s="76">
        <f t="shared" si="1"/>
        <v>10969</v>
      </c>
      <c r="N9" s="76">
        <f t="shared" si="1"/>
        <v>193</v>
      </c>
      <c r="O9" s="76">
        <f t="shared" si="1"/>
        <v>2458</v>
      </c>
      <c r="P9" s="76">
        <f t="shared" si="1"/>
        <v>1656</v>
      </c>
      <c r="Q9" s="76">
        <f t="shared" si="1"/>
        <v>6662</v>
      </c>
      <c r="S9" s="76" t="s">
        <v>29</v>
      </c>
      <c r="T9" s="76">
        <f>T13+T20</f>
        <v>465.09999999999997</v>
      </c>
      <c r="U9" s="76">
        <f aca="true" t="shared" si="2" ref="U9:Z10">U13+U20</f>
        <v>26435</v>
      </c>
      <c r="V9" s="76">
        <f t="shared" si="2"/>
        <v>23630</v>
      </c>
      <c r="W9" s="76">
        <f t="shared" si="2"/>
        <v>4024</v>
      </c>
      <c r="X9" s="76">
        <f t="shared" si="2"/>
        <v>1443</v>
      </c>
      <c r="Y9" s="76">
        <f t="shared" si="2"/>
        <v>1584</v>
      </c>
      <c r="Z9" s="76">
        <f t="shared" si="2"/>
        <v>16579</v>
      </c>
      <c r="AB9" s="76" t="s">
        <v>29</v>
      </c>
      <c r="AC9" s="76">
        <f>AC13+AC20</f>
        <v>143.2</v>
      </c>
      <c r="AD9" s="76">
        <f aca="true" t="shared" si="3" ref="AD9:AI10">AD13+AD20</f>
        <v>8552</v>
      </c>
      <c r="AE9" s="76">
        <f t="shared" si="3"/>
        <v>7763</v>
      </c>
      <c r="AF9" s="76">
        <f t="shared" si="3"/>
        <v>2053</v>
      </c>
      <c r="AG9" s="76">
        <f t="shared" si="3"/>
        <v>518</v>
      </c>
      <c r="AH9" s="76">
        <f t="shared" si="3"/>
        <v>319</v>
      </c>
      <c r="AI9" s="76">
        <f t="shared" si="3"/>
        <v>4873</v>
      </c>
      <c r="AK9" s="76" t="s">
        <v>29</v>
      </c>
      <c r="AL9" s="76">
        <f>AL13+AL20</f>
        <v>16.5</v>
      </c>
      <c r="AM9" s="76">
        <f aca="true" t="shared" si="4" ref="AM9:AR10">AM13+AM20</f>
        <v>265</v>
      </c>
      <c r="AN9" s="76">
        <f t="shared" si="4"/>
        <v>232</v>
      </c>
      <c r="AO9" s="76">
        <f t="shared" si="4"/>
        <v>23</v>
      </c>
      <c r="AP9" s="76">
        <f t="shared" si="4"/>
        <v>6</v>
      </c>
      <c r="AQ9" s="76">
        <f t="shared" si="4"/>
        <v>4</v>
      </c>
      <c r="AR9" s="76">
        <f t="shared" si="4"/>
        <v>199</v>
      </c>
    </row>
    <row r="10" spans="1:44" s="75" customFormat="1" ht="15" customHeight="1">
      <c r="A10" s="77" t="s">
        <v>30</v>
      </c>
      <c r="B10" s="76">
        <f t="shared" si="0"/>
        <v>1251.2</v>
      </c>
      <c r="C10" s="76">
        <f t="shared" si="0"/>
        <v>41560</v>
      </c>
      <c r="D10" s="76">
        <f t="shared" si="0"/>
        <v>35505</v>
      </c>
      <c r="E10" s="76">
        <f t="shared" si="0"/>
        <v>4014</v>
      </c>
      <c r="F10" s="76">
        <f t="shared" si="0"/>
        <v>3509</v>
      </c>
      <c r="G10" s="76">
        <f t="shared" si="0"/>
        <v>2692</v>
      </c>
      <c r="H10" s="76">
        <f t="shared" si="0"/>
        <v>25290</v>
      </c>
      <c r="J10" s="77" t="s">
        <v>30</v>
      </c>
      <c r="K10" s="76">
        <f>K14+K21</f>
        <v>498.40000000000003</v>
      </c>
      <c r="L10" s="76">
        <f t="shared" si="1"/>
        <v>15350</v>
      </c>
      <c r="M10" s="76">
        <f t="shared" si="1"/>
        <v>12836</v>
      </c>
      <c r="N10" s="76">
        <f t="shared" si="1"/>
        <v>731</v>
      </c>
      <c r="O10" s="76">
        <f t="shared" si="1"/>
        <v>2221</v>
      </c>
      <c r="P10" s="76">
        <f t="shared" si="1"/>
        <v>1120</v>
      </c>
      <c r="Q10" s="76">
        <f t="shared" si="1"/>
        <v>8764</v>
      </c>
      <c r="S10" s="77" t="s">
        <v>30</v>
      </c>
      <c r="T10" s="76">
        <f>T14+T21</f>
        <v>697.7</v>
      </c>
      <c r="U10" s="76">
        <f t="shared" si="2"/>
        <v>24990</v>
      </c>
      <c r="V10" s="76">
        <f t="shared" si="2"/>
        <v>21626</v>
      </c>
      <c r="W10" s="76">
        <f t="shared" si="2"/>
        <v>3111</v>
      </c>
      <c r="X10" s="76">
        <f t="shared" si="2"/>
        <v>1282</v>
      </c>
      <c r="Y10" s="76">
        <f t="shared" si="2"/>
        <v>1460</v>
      </c>
      <c r="Z10" s="76">
        <f t="shared" si="2"/>
        <v>15773</v>
      </c>
      <c r="AB10" s="77" t="s">
        <v>30</v>
      </c>
      <c r="AC10" s="76">
        <f>AC14+AC21</f>
        <v>190.39999999999998</v>
      </c>
      <c r="AD10" s="76">
        <f t="shared" si="3"/>
        <v>8670</v>
      </c>
      <c r="AE10" s="76">
        <f t="shared" si="3"/>
        <v>7626</v>
      </c>
      <c r="AF10" s="76">
        <f t="shared" si="3"/>
        <v>2079</v>
      </c>
      <c r="AG10" s="76">
        <f t="shared" si="3"/>
        <v>202</v>
      </c>
      <c r="AH10" s="76">
        <f t="shared" si="3"/>
        <v>389</v>
      </c>
      <c r="AI10" s="76">
        <f t="shared" si="3"/>
        <v>4956</v>
      </c>
      <c r="AK10" s="77" t="s">
        <v>30</v>
      </c>
      <c r="AL10" s="76">
        <f>AL14+AL21</f>
        <v>55.099999999999994</v>
      </c>
      <c r="AM10" s="76">
        <f t="shared" si="4"/>
        <v>1220</v>
      </c>
      <c r="AN10" s="76">
        <f t="shared" si="4"/>
        <v>1043</v>
      </c>
      <c r="AO10" s="76">
        <f t="shared" si="4"/>
        <v>172</v>
      </c>
      <c r="AP10" s="76">
        <f t="shared" si="4"/>
        <v>6</v>
      </c>
      <c r="AQ10" s="76">
        <f t="shared" si="4"/>
        <v>112</v>
      </c>
      <c r="AR10" s="76">
        <f t="shared" si="4"/>
        <v>753</v>
      </c>
    </row>
    <row r="11" spans="1:44" s="97" customFormat="1" ht="15.75" customHeight="1">
      <c r="A11" s="76" t="s">
        <v>31</v>
      </c>
      <c r="B11" s="107">
        <f aca="true" t="shared" si="5" ref="B11:H11">B10/B9</f>
        <v>1.409643983776476</v>
      </c>
      <c r="C11" s="107">
        <f t="shared" si="5"/>
        <v>1.0324183331263197</v>
      </c>
      <c r="D11" s="107">
        <f t="shared" si="5"/>
        <v>1.0193505785076513</v>
      </c>
      <c r="E11" s="107">
        <f t="shared" si="5"/>
        <v>0.9466981132075472</v>
      </c>
      <c r="F11" s="107">
        <f t="shared" si="5"/>
        <v>0.8981315587407218</v>
      </c>
      <c r="G11" s="107">
        <f t="shared" si="5"/>
        <v>0.8298397040690506</v>
      </c>
      <c r="H11" s="107">
        <f t="shared" si="5"/>
        <v>1.078924914675768</v>
      </c>
      <c r="I11" s="75"/>
      <c r="J11" s="56" t="s">
        <v>2</v>
      </c>
      <c r="K11" s="107">
        <f aca="true" t="shared" si="6" ref="K11:Q11">K10/K9</f>
        <v>1.2275862068965517</v>
      </c>
      <c r="L11" s="107">
        <f t="shared" si="6"/>
        <v>1.132423459977868</v>
      </c>
      <c r="M11" s="107">
        <f t="shared" si="6"/>
        <v>1.1702069468502143</v>
      </c>
      <c r="N11" s="107">
        <f t="shared" si="6"/>
        <v>3.7875647668393784</v>
      </c>
      <c r="O11" s="107">
        <f t="shared" si="6"/>
        <v>0.903580146460537</v>
      </c>
      <c r="P11" s="107">
        <f t="shared" si="6"/>
        <v>0.6763285024154589</v>
      </c>
      <c r="Q11" s="107">
        <f t="shared" si="6"/>
        <v>1.3155208646052237</v>
      </c>
      <c r="R11" s="75"/>
      <c r="S11" s="56" t="s">
        <v>2</v>
      </c>
      <c r="T11" s="107">
        <f aca="true" t="shared" si="7" ref="T11:Z11">T10/T9</f>
        <v>1.500107503762632</v>
      </c>
      <c r="U11" s="107">
        <f t="shared" si="7"/>
        <v>0.9453376205787781</v>
      </c>
      <c r="V11" s="107">
        <f t="shared" si="7"/>
        <v>0.9151925518408802</v>
      </c>
      <c r="W11" s="107">
        <f t="shared" si="7"/>
        <v>0.7731113320079522</v>
      </c>
      <c r="X11" s="107">
        <f t="shared" si="7"/>
        <v>0.8884268884268884</v>
      </c>
      <c r="Y11" s="107">
        <f t="shared" si="7"/>
        <v>0.9217171717171717</v>
      </c>
      <c r="Z11" s="107">
        <f t="shared" si="7"/>
        <v>0.9513842813197418</v>
      </c>
      <c r="AA11" s="75"/>
      <c r="AB11" s="56" t="s">
        <v>2</v>
      </c>
      <c r="AC11" s="107">
        <f aca="true" t="shared" si="8" ref="AC11:AI11">AC10/AC9</f>
        <v>1.329608938547486</v>
      </c>
      <c r="AD11" s="107">
        <f t="shared" si="8"/>
        <v>1.013797942001871</v>
      </c>
      <c r="AE11" s="107">
        <f t="shared" si="8"/>
        <v>0.9823521834342394</v>
      </c>
      <c r="AF11" s="107">
        <f t="shared" si="8"/>
        <v>1.0126643935703847</v>
      </c>
      <c r="AG11" s="107">
        <f t="shared" si="8"/>
        <v>0.38996138996138996</v>
      </c>
      <c r="AH11" s="107">
        <f t="shared" si="8"/>
        <v>1.219435736677116</v>
      </c>
      <c r="AI11" s="107">
        <f t="shared" si="8"/>
        <v>1.0170326287707778</v>
      </c>
      <c r="AJ11" s="75"/>
      <c r="AK11" s="56" t="s">
        <v>2</v>
      </c>
      <c r="AL11" s="107">
        <f aca="true" t="shared" si="9" ref="AL11:AR11">AL10/AL9</f>
        <v>3.339393939393939</v>
      </c>
      <c r="AM11" s="107">
        <f t="shared" si="9"/>
        <v>4.60377358490566</v>
      </c>
      <c r="AN11" s="107">
        <f t="shared" si="9"/>
        <v>4.495689655172414</v>
      </c>
      <c r="AO11" s="107">
        <f t="shared" si="9"/>
        <v>7.478260869565218</v>
      </c>
      <c r="AP11" s="107">
        <f t="shared" si="9"/>
        <v>1</v>
      </c>
      <c r="AQ11" s="107">
        <f t="shared" si="9"/>
        <v>28</v>
      </c>
      <c r="AR11" s="107">
        <f t="shared" si="9"/>
        <v>3.7839195979899496</v>
      </c>
    </row>
    <row r="12" spans="1:44" s="112" customFormat="1" ht="15" customHeight="1">
      <c r="A12" s="202" t="s">
        <v>1</v>
      </c>
      <c r="B12" s="203"/>
      <c r="C12" s="203"/>
      <c r="D12" s="203"/>
      <c r="E12" s="203"/>
      <c r="F12" s="203"/>
      <c r="G12" s="203"/>
      <c r="H12" s="204"/>
      <c r="J12" s="202" t="s">
        <v>1</v>
      </c>
      <c r="K12" s="203"/>
      <c r="L12" s="203"/>
      <c r="M12" s="203"/>
      <c r="N12" s="203"/>
      <c r="O12" s="203"/>
      <c r="P12" s="203"/>
      <c r="Q12" s="204"/>
      <c r="S12" s="202" t="s">
        <v>1</v>
      </c>
      <c r="T12" s="203"/>
      <c r="U12" s="203"/>
      <c r="V12" s="203"/>
      <c r="W12" s="203"/>
      <c r="X12" s="203"/>
      <c r="Y12" s="203"/>
      <c r="Z12" s="204"/>
      <c r="AB12" s="202" t="s">
        <v>1</v>
      </c>
      <c r="AC12" s="203"/>
      <c r="AD12" s="203"/>
      <c r="AE12" s="203"/>
      <c r="AF12" s="203"/>
      <c r="AG12" s="203"/>
      <c r="AH12" s="203"/>
      <c r="AI12" s="204"/>
      <c r="AK12" s="202" t="s">
        <v>1</v>
      </c>
      <c r="AL12" s="203"/>
      <c r="AM12" s="203"/>
      <c r="AN12" s="203"/>
      <c r="AO12" s="203"/>
      <c r="AP12" s="203"/>
      <c r="AQ12" s="203"/>
      <c r="AR12" s="204"/>
    </row>
    <row r="13" spans="1:44" s="112" customFormat="1" ht="15" customHeight="1">
      <c r="A13" s="111" t="s">
        <v>22</v>
      </c>
      <c r="B13" s="118">
        <f aca="true" t="shared" si="10" ref="B13:H14">K13+T13+AL13</f>
        <v>70.4</v>
      </c>
      <c r="C13" s="118">
        <f t="shared" si="10"/>
        <v>3260</v>
      </c>
      <c r="D13" s="111">
        <f t="shared" si="10"/>
        <v>2501</v>
      </c>
      <c r="E13" s="111">
        <f t="shared" si="10"/>
        <v>112</v>
      </c>
      <c r="F13" s="111">
        <f t="shared" si="10"/>
        <v>1099</v>
      </c>
      <c r="G13" s="111">
        <f t="shared" si="10"/>
        <v>152</v>
      </c>
      <c r="H13" s="111">
        <f t="shared" si="10"/>
        <v>1138</v>
      </c>
      <c r="J13" s="111" t="s">
        <v>29</v>
      </c>
      <c r="K13" s="115">
        <v>70</v>
      </c>
      <c r="L13" s="115">
        <v>3250</v>
      </c>
      <c r="M13" s="111">
        <f>N13+O13+P13+Q13</f>
        <v>2492</v>
      </c>
      <c r="N13" s="115">
        <v>111</v>
      </c>
      <c r="O13" s="115">
        <v>1095</v>
      </c>
      <c r="P13" s="115">
        <v>152</v>
      </c>
      <c r="Q13" s="115">
        <v>1134</v>
      </c>
      <c r="S13" s="111" t="s">
        <v>29</v>
      </c>
      <c r="T13" s="115">
        <v>0.4</v>
      </c>
      <c r="U13" s="115">
        <v>10</v>
      </c>
      <c r="V13" s="111">
        <f>W13+X13+Y13+Z13</f>
        <v>9</v>
      </c>
      <c r="W13" s="115">
        <v>1</v>
      </c>
      <c r="X13" s="115">
        <v>4</v>
      </c>
      <c r="Y13" s="115"/>
      <c r="Z13" s="115">
        <v>4</v>
      </c>
      <c r="AB13" s="111" t="s">
        <v>29</v>
      </c>
      <c r="AC13" s="111"/>
      <c r="AD13" s="111"/>
      <c r="AE13" s="111">
        <f>AF13+AG13+AH13+AI13</f>
        <v>0</v>
      </c>
      <c r="AF13" s="111"/>
      <c r="AG13" s="111"/>
      <c r="AH13" s="111"/>
      <c r="AI13" s="111"/>
      <c r="AK13" s="111" t="s">
        <v>29</v>
      </c>
      <c r="AL13" s="118">
        <v>0</v>
      </c>
      <c r="AM13" s="111">
        <v>0</v>
      </c>
      <c r="AN13" s="111">
        <f>AO13+AP13+AQ13+AR13</f>
        <v>0</v>
      </c>
      <c r="AO13" s="111">
        <v>0</v>
      </c>
      <c r="AP13" s="111">
        <v>0</v>
      </c>
      <c r="AQ13" s="111">
        <v>0</v>
      </c>
      <c r="AR13" s="111">
        <v>0</v>
      </c>
    </row>
    <row r="14" spans="1:44" s="112" customFormat="1" ht="15" customHeight="1">
      <c r="A14" s="113" t="s">
        <v>30</v>
      </c>
      <c r="B14" s="118">
        <f t="shared" si="10"/>
        <v>48.7</v>
      </c>
      <c r="C14" s="118">
        <f t="shared" si="10"/>
        <v>1990</v>
      </c>
      <c r="D14" s="111">
        <f t="shared" si="10"/>
        <v>1455</v>
      </c>
      <c r="E14" s="111">
        <f t="shared" si="10"/>
        <v>160</v>
      </c>
      <c r="F14" s="111">
        <f t="shared" si="10"/>
        <v>415</v>
      </c>
      <c r="G14" s="111">
        <f t="shared" si="10"/>
        <v>153</v>
      </c>
      <c r="H14" s="111">
        <f t="shared" si="10"/>
        <v>727</v>
      </c>
      <c r="J14" s="114" t="s">
        <v>30</v>
      </c>
      <c r="K14" s="113">
        <v>48.7</v>
      </c>
      <c r="L14" s="113">
        <v>1990</v>
      </c>
      <c r="M14" s="113">
        <f>SUM(N14:Q14)</f>
        <v>1455</v>
      </c>
      <c r="N14" s="113">
        <v>160</v>
      </c>
      <c r="O14" s="113">
        <v>415</v>
      </c>
      <c r="P14" s="113">
        <v>153</v>
      </c>
      <c r="Q14" s="113">
        <v>727</v>
      </c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</row>
    <row r="15" spans="1:44" s="98" customFormat="1" ht="15.75" customHeight="1">
      <c r="A15" s="99" t="s">
        <v>2</v>
      </c>
      <c r="B15" s="93">
        <f>B14/B13</f>
        <v>0.6917613636363636</v>
      </c>
      <c r="C15" s="93">
        <f aca="true" t="shared" si="11" ref="C15:H15">C14/C13</f>
        <v>0.6104294478527608</v>
      </c>
      <c r="D15" s="93">
        <f t="shared" si="11"/>
        <v>0.5817672930827669</v>
      </c>
      <c r="E15" s="93">
        <f t="shared" si="11"/>
        <v>1.4285714285714286</v>
      </c>
      <c r="F15" s="93">
        <f t="shared" si="11"/>
        <v>0.3776160145586897</v>
      </c>
      <c r="G15" s="93">
        <f t="shared" si="11"/>
        <v>1.006578947368421</v>
      </c>
      <c r="H15" s="93">
        <f t="shared" si="11"/>
        <v>0.6388400702987698</v>
      </c>
      <c r="I15" s="79"/>
      <c r="J15" s="99" t="s">
        <v>2</v>
      </c>
      <c r="K15" s="169">
        <f>+K14/K13</f>
        <v>0.6957142857142857</v>
      </c>
      <c r="L15" s="169">
        <f aca="true" t="shared" si="12" ref="L15:Q15">+L14/L13</f>
        <v>0.6123076923076923</v>
      </c>
      <c r="M15" s="169">
        <f t="shared" si="12"/>
        <v>0.583868378812199</v>
      </c>
      <c r="N15" s="169">
        <f t="shared" si="12"/>
        <v>1.4414414414414414</v>
      </c>
      <c r="O15" s="169">
        <f t="shared" si="12"/>
        <v>0.3789954337899543</v>
      </c>
      <c r="P15" s="169">
        <f t="shared" si="12"/>
        <v>1.006578947368421</v>
      </c>
      <c r="Q15" s="169">
        <f t="shared" si="12"/>
        <v>0.6410934744268078</v>
      </c>
      <c r="R15" s="79"/>
      <c r="S15" s="99" t="s">
        <v>2</v>
      </c>
      <c r="T15" s="169">
        <f>+T14/T13</f>
        <v>0</v>
      </c>
      <c r="U15" s="169">
        <f aca="true" t="shared" si="13" ref="U15:Z15">+U14/U13</f>
        <v>0</v>
      </c>
      <c r="V15" s="169">
        <f t="shared" si="13"/>
        <v>0</v>
      </c>
      <c r="W15" s="169">
        <f t="shared" si="13"/>
        <v>0</v>
      </c>
      <c r="X15" s="169">
        <f t="shared" si="13"/>
        <v>0</v>
      </c>
      <c r="Y15" s="169" t="e">
        <f t="shared" si="13"/>
        <v>#DIV/0!</v>
      </c>
      <c r="Z15" s="169">
        <f t="shared" si="13"/>
        <v>0</v>
      </c>
      <c r="AA15" s="79"/>
      <c r="AB15" s="99" t="s">
        <v>2</v>
      </c>
      <c r="AC15" s="169" t="e">
        <f>+AC14/AC13</f>
        <v>#DIV/0!</v>
      </c>
      <c r="AD15" s="169" t="e">
        <f aca="true" t="shared" si="14" ref="AD15:AI15">+AD14/AD13</f>
        <v>#DIV/0!</v>
      </c>
      <c r="AE15" s="169" t="e">
        <f t="shared" si="14"/>
        <v>#DIV/0!</v>
      </c>
      <c r="AF15" s="169" t="e">
        <f t="shared" si="14"/>
        <v>#DIV/0!</v>
      </c>
      <c r="AG15" s="169" t="e">
        <f t="shared" si="14"/>
        <v>#DIV/0!</v>
      </c>
      <c r="AH15" s="169" t="e">
        <f t="shared" si="14"/>
        <v>#DIV/0!</v>
      </c>
      <c r="AI15" s="169" t="e">
        <f t="shared" si="14"/>
        <v>#DIV/0!</v>
      </c>
      <c r="AJ15" s="79"/>
      <c r="AK15" s="99" t="s">
        <v>2</v>
      </c>
      <c r="AL15" s="169" t="e">
        <f>+AL14/AL13</f>
        <v>#DIV/0!</v>
      </c>
      <c r="AM15" s="169" t="e">
        <f aca="true" t="shared" si="15" ref="AM15:AR15">+AM14/AM13</f>
        <v>#DIV/0!</v>
      </c>
      <c r="AN15" s="169" t="e">
        <f t="shared" si="15"/>
        <v>#DIV/0!</v>
      </c>
      <c r="AO15" s="169" t="e">
        <f t="shared" si="15"/>
        <v>#DIV/0!</v>
      </c>
      <c r="AP15" s="169" t="e">
        <f t="shared" si="15"/>
        <v>#DIV/0!</v>
      </c>
      <c r="AQ15" s="169" t="e">
        <f t="shared" si="15"/>
        <v>#DIV/0!</v>
      </c>
      <c r="AR15" s="169" t="e">
        <f t="shared" si="15"/>
        <v>#DIV/0!</v>
      </c>
    </row>
    <row r="16" spans="1:44" s="79" customFormat="1" ht="15" customHeight="1">
      <c r="A16" s="80" t="s">
        <v>3</v>
      </c>
      <c r="B16" s="80">
        <f aca="true" t="shared" si="16" ref="B16:H18">K16+T16+AL16</f>
        <v>9.4</v>
      </c>
      <c r="C16" s="80">
        <f t="shared" si="16"/>
        <v>780</v>
      </c>
      <c r="D16" s="80">
        <f t="shared" si="16"/>
        <v>567</v>
      </c>
      <c r="E16" s="111">
        <f t="shared" si="16"/>
        <v>75</v>
      </c>
      <c r="F16" s="111">
        <f t="shared" si="16"/>
        <v>226</v>
      </c>
      <c r="G16" s="111">
        <f t="shared" si="16"/>
        <v>56</v>
      </c>
      <c r="H16" s="111">
        <f t="shared" si="16"/>
        <v>210</v>
      </c>
      <c r="J16" s="88" t="s">
        <v>3</v>
      </c>
      <c r="K16" s="81">
        <v>9.4</v>
      </c>
      <c r="L16" s="81">
        <v>780</v>
      </c>
      <c r="M16" s="81">
        <f>SUM(N16:Q16)</f>
        <v>567</v>
      </c>
      <c r="N16" s="81">
        <v>75</v>
      </c>
      <c r="O16" s="81">
        <v>226</v>
      </c>
      <c r="P16" s="81">
        <v>56</v>
      </c>
      <c r="Q16" s="81">
        <v>210</v>
      </c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</row>
    <row r="17" spans="1:44" s="79" customFormat="1" ht="15" customHeight="1">
      <c r="A17" s="80" t="s">
        <v>4</v>
      </c>
      <c r="B17" s="80">
        <f t="shared" si="16"/>
        <v>0</v>
      </c>
      <c r="C17" s="80">
        <f t="shared" si="16"/>
        <v>0</v>
      </c>
      <c r="D17" s="80">
        <f t="shared" si="16"/>
        <v>0</v>
      </c>
      <c r="E17" s="111">
        <f t="shared" si="16"/>
        <v>0</v>
      </c>
      <c r="F17" s="111">
        <f t="shared" si="16"/>
        <v>0</v>
      </c>
      <c r="G17" s="111">
        <f t="shared" si="16"/>
        <v>0</v>
      </c>
      <c r="H17" s="111">
        <f t="shared" si="16"/>
        <v>0</v>
      </c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</row>
    <row r="18" spans="1:44" s="79" customFormat="1" ht="15" customHeight="1">
      <c r="A18" s="80" t="s">
        <v>5</v>
      </c>
      <c r="B18" s="80">
        <f t="shared" si="16"/>
        <v>0</v>
      </c>
      <c r="C18" s="80">
        <f t="shared" si="16"/>
        <v>0</v>
      </c>
      <c r="D18" s="80">
        <f t="shared" si="16"/>
        <v>0</v>
      </c>
      <c r="E18" s="111">
        <f t="shared" si="16"/>
        <v>0</v>
      </c>
      <c r="F18" s="111">
        <f t="shared" si="16"/>
        <v>0</v>
      </c>
      <c r="G18" s="111">
        <f t="shared" si="16"/>
        <v>0</v>
      </c>
      <c r="H18" s="111">
        <f t="shared" si="16"/>
        <v>0</v>
      </c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</row>
    <row r="19" spans="1:44" s="112" customFormat="1" ht="15" customHeight="1">
      <c r="A19" s="202" t="s">
        <v>6</v>
      </c>
      <c r="B19" s="203"/>
      <c r="C19" s="203"/>
      <c r="D19" s="203"/>
      <c r="E19" s="203"/>
      <c r="F19" s="203"/>
      <c r="G19" s="203"/>
      <c r="H19" s="204"/>
      <c r="J19" s="202" t="s">
        <v>6</v>
      </c>
      <c r="K19" s="203"/>
      <c r="L19" s="203"/>
      <c r="M19" s="203"/>
      <c r="N19" s="203"/>
      <c r="O19" s="203"/>
      <c r="P19" s="203"/>
      <c r="Q19" s="204"/>
      <c r="S19" s="202" t="s">
        <v>6</v>
      </c>
      <c r="T19" s="203"/>
      <c r="U19" s="203"/>
      <c r="V19" s="203"/>
      <c r="W19" s="203"/>
      <c r="X19" s="203"/>
      <c r="Y19" s="203"/>
      <c r="Z19" s="204"/>
      <c r="AB19" s="202" t="s">
        <v>6</v>
      </c>
      <c r="AC19" s="203"/>
      <c r="AD19" s="203"/>
      <c r="AE19" s="203"/>
      <c r="AF19" s="203"/>
      <c r="AG19" s="203"/>
      <c r="AH19" s="203"/>
      <c r="AI19" s="204"/>
      <c r="AK19" s="202" t="s">
        <v>6</v>
      </c>
      <c r="AL19" s="203"/>
      <c r="AM19" s="203"/>
      <c r="AN19" s="203"/>
      <c r="AO19" s="203"/>
      <c r="AP19" s="203"/>
      <c r="AQ19" s="203"/>
      <c r="AR19" s="204"/>
    </row>
    <row r="20" spans="1:44" s="112" customFormat="1" ht="15" customHeight="1">
      <c r="A20" s="111" t="s">
        <v>29</v>
      </c>
      <c r="B20" s="111">
        <f aca="true" t="shared" si="17" ref="B20:H21">K20+T20+AL20</f>
        <v>817.2</v>
      </c>
      <c r="C20" s="111">
        <f t="shared" si="17"/>
        <v>36995</v>
      </c>
      <c r="D20" s="111">
        <f t="shared" si="17"/>
        <v>32330</v>
      </c>
      <c r="E20" s="111">
        <f t="shared" si="17"/>
        <v>4128</v>
      </c>
      <c r="F20" s="111">
        <f t="shared" si="17"/>
        <v>2808</v>
      </c>
      <c r="G20" s="111">
        <f t="shared" si="17"/>
        <v>3092</v>
      </c>
      <c r="H20" s="111">
        <f t="shared" si="17"/>
        <v>22302</v>
      </c>
      <c r="J20" s="111" t="s">
        <v>29</v>
      </c>
      <c r="K20" s="111">
        <f aca="true" t="shared" si="18" ref="K20:Q21">K23+K26+K29+K32+K35+K38</f>
        <v>336</v>
      </c>
      <c r="L20" s="116">
        <f t="shared" si="18"/>
        <v>10305</v>
      </c>
      <c r="M20" s="111">
        <f t="shared" si="18"/>
        <v>8477</v>
      </c>
      <c r="N20" s="111">
        <f t="shared" si="18"/>
        <v>82</v>
      </c>
      <c r="O20" s="111">
        <f t="shared" si="18"/>
        <v>1363</v>
      </c>
      <c r="P20" s="111">
        <f t="shared" si="18"/>
        <v>1504</v>
      </c>
      <c r="Q20" s="111">
        <f t="shared" si="18"/>
        <v>5528</v>
      </c>
      <c r="S20" s="111" t="s">
        <v>29</v>
      </c>
      <c r="T20" s="111">
        <f aca="true" t="shared" si="19" ref="T20:Z21">T23+T26+T29+T32+T35+T38</f>
        <v>464.7</v>
      </c>
      <c r="U20" s="116">
        <f t="shared" si="19"/>
        <v>26425</v>
      </c>
      <c r="V20" s="111">
        <f t="shared" si="19"/>
        <v>23621</v>
      </c>
      <c r="W20" s="111">
        <f t="shared" si="19"/>
        <v>4023</v>
      </c>
      <c r="X20" s="111">
        <f t="shared" si="19"/>
        <v>1439</v>
      </c>
      <c r="Y20" s="111">
        <f t="shared" si="19"/>
        <v>1584</v>
      </c>
      <c r="Z20" s="111">
        <f t="shared" si="19"/>
        <v>16575</v>
      </c>
      <c r="AB20" s="111" t="s">
        <v>29</v>
      </c>
      <c r="AC20" s="111">
        <f aca="true" t="shared" si="20" ref="AC20:AI21">AC23+AC26+AC29+AC32+AC35+AC38</f>
        <v>143.2</v>
      </c>
      <c r="AD20" s="116">
        <f t="shared" si="20"/>
        <v>8552</v>
      </c>
      <c r="AE20" s="111">
        <f t="shared" si="20"/>
        <v>7763</v>
      </c>
      <c r="AF20" s="111">
        <f t="shared" si="20"/>
        <v>2053</v>
      </c>
      <c r="AG20" s="111">
        <f t="shared" si="20"/>
        <v>518</v>
      </c>
      <c r="AH20" s="111">
        <f t="shared" si="20"/>
        <v>319</v>
      </c>
      <c r="AI20" s="111">
        <f t="shared" si="20"/>
        <v>4873</v>
      </c>
      <c r="AK20" s="111" t="s">
        <v>29</v>
      </c>
      <c r="AL20" s="118">
        <f aca="true" t="shared" si="21" ref="AL20:AR21">AL23+AL26+AL29+AL32+AL35+AL38</f>
        <v>16.5</v>
      </c>
      <c r="AM20" s="116">
        <f t="shared" si="21"/>
        <v>265</v>
      </c>
      <c r="AN20" s="111">
        <f t="shared" si="21"/>
        <v>232</v>
      </c>
      <c r="AO20" s="111">
        <f t="shared" si="21"/>
        <v>23</v>
      </c>
      <c r="AP20" s="111">
        <f t="shared" si="21"/>
        <v>6</v>
      </c>
      <c r="AQ20" s="111">
        <f t="shared" si="21"/>
        <v>4</v>
      </c>
      <c r="AR20" s="111">
        <f t="shared" si="21"/>
        <v>199</v>
      </c>
    </row>
    <row r="21" spans="1:44" s="112" customFormat="1" ht="15" customHeight="1">
      <c r="A21" s="113" t="s">
        <v>30</v>
      </c>
      <c r="B21" s="111">
        <f t="shared" si="17"/>
        <v>1202.5</v>
      </c>
      <c r="C21" s="111">
        <f t="shared" si="17"/>
        <v>39570</v>
      </c>
      <c r="D21" s="111">
        <f t="shared" si="17"/>
        <v>34050</v>
      </c>
      <c r="E21" s="111">
        <f t="shared" si="17"/>
        <v>3854</v>
      </c>
      <c r="F21" s="111">
        <f t="shared" si="17"/>
        <v>3094</v>
      </c>
      <c r="G21" s="111">
        <f t="shared" si="17"/>
        <v>2539</v>
      </c>
      <c r="H21" s="111">
        <f t="shared" si="17"/>
        <v>24563</v>
      </c>
      <c r="J21" s="113" t="s">
        <v>30</v>
      </c>
      <c r="K21" s="111">
        <f>K24+K27+K30+K33+K36+K39</f>
        <v>449.70000000000005</v>
      </c>
      <c r="L21" s="111">
        <f t="shared" si="18"/>
        <v>13360</v>
      </c>
      <c r="M21" s="111">
        <f t="shared" si="18"/>
        <v>11381</v>
      </c>
      <c r="N21" s="111">
        <f t="shared" si="18"/>
        <v>571</v>
      </c>
      <c r="O21" s="111">
        <f t="shared" si="18"/>
        <v>1806</v>
      </c>
      <c r="P21" s="111">
        <f t="shared" si="18"/>
        <v>967</v>
      </c>
      <c r="Q21" s="111">
        <f t="shared" si="18"/>
        <v>8037</v>
      </c>
      <c r="S21" s="113" t="s">
        <v>30</v>
      </c>
      <c r="T21" s="111">
        <f>T24+T27+T30+T33+T36+T39</f>
        <v>697.7</v>
      </c>
      <c r="U21" s="111">
        <f t="shared" si="19"/>
        <v>24990</v>
      </c>
      <c r="V21" s="111">
        <f t="shared" si="19"/>
        <v>21626</v>
      </c>
      <c r="W21" s="111">
        <f t="shared" si="19"/>
        <v>3111</v>
      </c>
      <c r="X21" s="111">
        <f t="shared" si="19"/>
        <v>1282</v>
      </c>
      <c r="Y21" s="111">
        <f t="shared" si="19"/>
        <v>1460</v>
      </c>
      <c r="Z21" s="111">
        <f t="shared" si="19"/>
        <v>15773</v>
      </c>
      <c r="AB21" s="113" t="s">
        <v>30</v>
      </c>
      <c r="AC21" s="111">
        <f>AC24+AC27+AC30+AC33+AC36+AC39</f>
        <v>190.39999999999998</v>
      </c>
      <c r="AD21" s="111">
        <f t="shared" si="20"/>
        <v>8670</v>
      </c>
      <c r="AE21" s="111">
        <f t="shared" si="20"/>
        <v>7626</v>
      </c>
      <c r="AF21" s="111">
        <f t="shared" si="20"/>
        <v>2079</v>
      </c>
      <c r="AG21" s="111">
        <f t="shared" si="20"/>
        <v>202</v>
      </c>
      <c r="AH21" s="111">
        <f t="shared" si="20"/>
        <v>389</v>
      </c>
      <c r="AI21" s="111">
        <f t="shared" si="20"/>
        <v>4956</v>
      </c>
      <c r="AK21" s="113" t="s">
        <v>30</v>
      </c>
      <c r="AL21" s="118">
        <f>AL24+AL27+AL30+AL33+AL36+AL39</f>
        <v>55.099999999999994</v>
      </c>
      <c r="AM21" s="111">
        <f t="shared" si="21"/>
        <v>1220</v>
      </c>
      <c r="AN21" s="111">
        <f t="shared" si="21"/>
        <v>1043</v>
      </c>
      <c r="AO21" s="111">
        <f t="shared" si="21"/>
        <v>172</v>
      </c>
      <c r="AP21" s="111">
        <f t="shared" si="21"/>
        <v>6</v>
      </c>
      <c r="AQ21" s="111">
        <f t="shared" si="21"/>
        <v>112</v>
      </c>
      <c r="AR21" s="111">
        <f t="shared" si="21"/>
        <v>753</v>
      </c>
    </row>
    <row r="22" spans="1:44" s="98" customFormat="1" ht="15.75" customHeight="1">
      <c r="A22" s="99" t="s">
        <v>2</v>
      </c>
      <c r="B22" s="93">
        <f>B21/B20</f>
        <v>1.4714880078316201</v>
      </c>
      <c r="C22" s="93">
        <f aca="true" t="shared" si="22" ref="C22:H22">C21/C20</f>
        <v>1.0696040005406136</v>
      </c>
      <c r="D22" s="93">
        <f t="shared" si="22"/>
        <v>1.053201360965048</v>
      </c>
      <c r="E22" s="93">
        <f t="shared" si="22"/>
        <v>0.9336240310077519</v>
      </c>
      <c r="F22" s="93">
        <f t="shared" si="22"/>
        <v>1.1018518518518519</v>
      </c>
      <c r="G22" s="93">
        <f t="shared" si="22"/>
        <v>0.8211513583441138</v>
      </c>
      <c r="H22" s="93">
        <f t="shared" si="22"/>
        <v>1.1013810420590082</v>
      </c>
      <c r="I22" s="79"/>
      <c r="J22" s="99" t="s">
        <v>2</v>
      </c>
      <c r="K22" s="145">
        <f aca="true" t="shared" si="23" ref="K22:Q22">K21/K20</f>
        <v>1.3383928571428574</v>
      </c>
      <c r="L22" s="145">
        <f t="shared" si="23"/>
        <v>1.2964580300824842</v>
      </c>
      <c r="M22" s="145">
        <f t="shared" si="23"/>
        <v>1.3425740238291848</v>
      </c>
      <c r="N22" s="145">
        <f t="shared" si="23"/>
        <v>6.963414634146342</v>
      </c>
      <c r="O22" s="145">
        <f t="shared" si="23"/>
        <v>1.3250183418928834</v>
      </c>
      <c r="P22" s="145">
        <f t="shared" si="23"/>
        <v>0.6429521276595744</v>
      </c>
      <c r="Q22" s="145">
        <f t="shared" si="23"/>
        <v>1.4538712011577424</v>
      </c>
      <c r="R22" s="79"/>
      <c r="S22" s="99" t="s">
        <v>2</v>
      </c>
      <c r="T22" s="145">
        <f aca="true" t="shared" si="24" ref="T22:Z22">T21/T20</f>
        <v>1.5013987518829353</v>
      </c>
      <c r="U22" s="145">
        <f t="shared" si="24"/>
        <v>0.9456953642384106</v>
      </c>
      <c r="V22" s="145">
        <f t="shared" si="24"/>
        <v>0.9155412556623344</v>
      </c>
      <c r="W22" s="145">
        <f t="shared" si="24"/>
        <v>0.773303504847129</v>
      </c>
      <c r="X22" s="145">
        <f t="shared" si="24"/>
        <v>0.8908964558721334</v>
      </c>
      <c r="Y22" s="145">
        <f t="shared" si="24"/>
        <v>0.9217171717171717</v>
      </c>
      <c r="Z22" s="145">
        <f t="shared" si="24"/>
        <v>0.9516138763197587</v>
      </c>
      <c r="AA22" s="79"/>
      <c r="AB22" s="99" t="s">
        <v>2</v>
      </c>
      <c r="AC22" s="145">
        <f aca="true" t="shared" si="25" ref="AC22:AI22">AC21/AC20</f>
        <v>1.329608938547486</v>
      </c>
      <c r="AD22" s="145">
        <f t="shared" si="25"/>
        <v>1.013797942001871</v>
      </c>
      <c r="AE22" s="145">
        <f t="shared" si="25"/>
        <v>0.9823521834342394</v>
      </c>
      <c r="AF22" s="145">
        <f t="shared" si="25"/>
        <v>1.0126643935703847</v>
      </c>
      <c r="AG22" s="145">
        <f t="shared" si="25"/>
        <v>0.38996138996138996</v>
      </c>
      <c r="AH22" s="145">
        <f t="shared" si="25"/>
        <v>1.219435736677116</v>
      </c>
      <c r="AI22" s="145">
        <f t="shared" si="25"/>
        <v>1.0170326287707778</v>
      </c>
      <c r="AJ22" s="79"/>
      <c r="AK22" s="99" t="s">
        <v>2</v>
      </c>
      <c r="AL22" s="145">
        <f aca="true" t="shared" si="26" ref="AL22:AR22">AL21/AL20</f>
        <v>3.339393939393939</v>
      </c>
      <c r="AM22" s="145">
        <f t="shared" si="26"/>
        <v>4.60377358490566</v>
      </c>
      <c r="AN22" s="145">
        <f t="shared" si="26"/>
        <v>4.495689655172414</v>
      </c>
      <c r="AO22" s="145">
        <f t="shared" si="26"/>
        <v>7.478260869565218</v>
      </c>
      <c r="AP22" s="145">
        <f t="shared" si="26"/>
        <v>1</v>
      </c>
      <c r="AQ22" s="145">
        <f t="shared" si="26"/>
        <v>28</v>
      </c>
      <c r="AR22" s="145">
        <f t="shared" si="26"/>
        <v>3.7839195979899496</v>
      </c>
    </row>
    <row r="23" spans="1:44" s="79" customFormat="1" ht="15" customHeight="1">
      <c r="A23" s="80" t="s">
        <v>23</v>
      </c>
      <c r="B23" s="94">
        <f aca="true" t="shared" si="27" ref="B23:H23">K23+T23+AL23</f>
        <v>83</v>
      </c>
      <c r="C23" s="80">
        <f t="shared" si="27"/>
        <v>3755</v>
      </c>
      <c r="D23" s="80">
        <f t="shared" si="27"/>
        <v>3215</v>
      </c>
      <c r="E23" s="80">
        <f t="shared" si="27"/>
        <v>339</v>
      </c>
      <c r="F23" s="80">
        <f t="shared" si="27"/>
        <v>193</v>
      </c>
      <c r="G23" s="80">
        <f t="shared" si="27"/>
        <v>252</v>
      </c>
      <c r="H23" s="80">
        <f t="shared" si="27"/>
        <v>2431</v>
      </c>
      <c r="J23" s="80" t="s">
        <v>23</v>
      </c>
      <c r="K23" s="91">
        <v>51.5</v>
      </c>
      <c r="L23" s="91">
        <v>1765</v>
      </c>
      <c r="M23" s="80">
        <f>N23+O23+P23+Q23</f>
        <v>1427</v>
      </c>
      <c r="N23" s="91">
        <v>6</v>
      </c>
      <c r="O23" s="91">
        <v>132</v>
      </c>
      <c r="P23" s="91">
        <v>199</v>
      </c>
      <c r="Q23" s="91">
        <v>1090</v>
      </c>
      <c r="S23" s="80" t="s">
        <v>23</v>
      </c>
      <c r="T23" s="91">
        <v>27.8</v>
      </c>
      <c r="U23" s="91">
        <v>1945</v>
      </c>
      <c r="V23" s="80">
        <f>W23+X23+Y23+Z23</f>
        <v>1748</v>
      </c>
      <c r="W23" s="91">
        <v>329</v>
      </c>
      <c r="X23" s="91">
        <v>60</v>
      </c>
      <c r="Y23" s="91">
        <v>52</v>
      </c>
      <c r="Z23" s="91">
        <v>1307</v>
      </c>
      <c r="AB23" s="80" t="s">
        <v>23</v>
      </c>
      <c r="AC23" s="80">
        <v>11.9</v>
      </c>
      <c r="AD23" s="80">
        <v>1695</v>
      </c>
      <c r="AE23" s="80">
        <f>AF23+AG23+AH23+AI23</f>
        <v>1527</v>
      </c>
      <c r="AF23" s="80">
        <v>305</v>
      </c>
      <c r="AG23" s="80">
        <v>34</v>
      </c>
      <c r="AH23" s="80">
        <v>34</v>
      </c>
      <c r="AI23" s="80">
        <v>1154</v>
      </c>
      <c r="AK23" s="80" t="s">
        <v>23</v>
      </c>
      <c r="AL23" s="92">
        <v>3.7</v>
      </c>
      <c r="AM23" s="91">
        <v>45</v>
      </c>
      <c r="AN23" s="80">
        <f>AO23+AP23+AQ23+AR23</f>
        <v>40</v>
      </c>
      <c r="AO23" s="91">
        <v>4</v>
      </c>
      <c r="AP23" s="91">
        <v>1</v>
      </c>
      <c r="AQ23" s="91">
        <v>1</v>
      </c>
      <c r="AR23" s="91">
        <v>34</v>
      </c>
    </row>
    <row r="24" spans="1:44" s="79" customFormat="1" ht="15" customHeight="1">
      <c r="A24" s="80" t="s">
        <v>32</v>
      </c>
      <c r="B24" s="80">
        <f>K24+T24+AL24</f>
        <v>84.1</v>
      </c>
      <c r="C24" s="80">
        <f aca="true" t="shared" si="28" ref="C24:C39">L24+U24+AM24</f>
        <v>4690</v>
      </c>
      <c r="D24" s="80">
        <f>M24+V24+AN24</f>
        <v>4059</v>
      </c>
      <c r="E24" s="80">
        <f>N24+W24+AO24</f>
        <v>1079</v>
      </c>
      <c r="F24" s="80">
        <f>O24+X24+AP24</f>
        <v>218</v>
      </c>
      <c r="G24" s="80">
        <f>P24+Y24+AQ24</f>
        <v>239</v>
      </c>
      <c r="H24" s="80">
        <f aca="true" t="shared" si="29" ref="H24:H39">Q24+Z24+AR24</f>
        <v>2523</v>
      </c>
      <c r="J24" s="88" t="s">
        <v>32</v>
      </c>
      <c r="K24" s="81">
        <v>16.9</v>
      </c>
      <c r="L24" s="81">
        <v>330</v>
      </c>
      <c r="M24" s="81">
        <f>N24+O24+P24+Q24</f>
        <v>273</v>
      </c>
      <c r="N24" s="81">
        <v>13</v>
      </c>
      <c r="O24" s="81">
        <v>105</v>
      </c>
      <c r="P24" s="81">
        <v>32</v>
      </c>
      <c r="Q24" s="81">
        <v>123</v>
      </c>
      <c r="R24" s="85"/>
      <c r="S24" s="88" t="s">
        <v>32</v>
      </c>
      <c r="T24" s="81">
        <v>67.2</v>
      </c>
      <c r="U24" s="81">
        <v>4360</v>
      </c>
      <c r="V24" s="81">
        <f>W24+X24+Y24+Z24</f>
        <v>3786</v>
      </c>
      <c r="W24" s="81">
        <v>1066</v>
      </c>
      <c r="X24" s="81">
        <v>113</v>
      </c>
      <c r="Y24" s="81">
        <v>207</v>
      </c>
      <c r="Z24" s="81">
        <v>2400</v>
      </c>
      <c r="AA24" s="87"/>
      <c r="AB24" s="88" t="s">
        <v>32</v>
      </c>
      <c r="AC24" s="80">
        <v>42</v>
      </c>
      <c r="AD24" s="80">
        <v>3290</v>
      </c>
      <c r="AE24" s="80">
        <f>AF24+AG24+AH24+AI24</f>
        <v>2879</v>
      </c>
      <c r="AF24" s="80">
        <v>967</v>
      </c>
      <c r="AG24" s="80">
        <v>49</v>
      </c>
      <c r="AH24" s="80">
        <v>137</v>
      </c>
      <c r="AI24" s="80">
        <v>1726</v>
      </c>
      <c r="AJ24" s="87"/>
      <c r="AK24" s="88" t="s">
        <v>32</v>
      </c>
      <c r="AL24" s="80"/>
      <c r="AM24" s="80"/>
      <c r="AN24" s="80">
        <f>AO24+AP24+AQ24+AR24</f>
        <v>0</v>
      </c>
      <c r="AO24" s="80"/>
      <c r="AP24" s="80"/>
      <c r="AQ24" s="80"/>
      <c r="AR24" s="80"/>
    </row>
    <row r="25" spans="1:44" s="98" customFormat="1" ht="15.75" customHeight="1">
      <c r="A25" s="99" t="s">
        <v>2</v>
      </c>
      <c r="B25" s="93">
        <f aca="true" t="shared" si="30" ref="B25:H25">B24/B23</f>
        <v>1.0132530120481926</v>
      </c>
      <c r="C25" s="93">
        <f t="shared" si="30"/>
        <v>1.2490013315579227</v>
      </c>
      <c r="D25" s="93">
        <f t="shared" si="30"/>
        <v>1.2625194401244169</v>
      </c>
      <c r="E25" s="93">
        <f t="shared" si="30"/>
        <v>3.1828908554572273</v>
      </c>
      <c r="F25" s="93">
        <f t="shared" si="30"/>
        <v>1.1295336787564767</v>
      </c>
      <c r="G25" s="93">
        <f t="shared" si="30"/>
        <v>0.9484126984126984</v>
      </c>
      <c r="H25" s="93">
        <f t="shared" si="30"/>
        <v>1.0378445084327437</v>
      </c>
      <c r="I25" s="79"/>
      <c r="J25" s="99" t="s">
        <v>2</v>
      </c>
      <c r="K25" s="169">
        <f>+K24/K23</f>
        <v>0.32815533980582523</v>
      </c>
      <c r="L25" s="169">
        <f aca="true" t="shared" si="31" ref="L25:Q25">+L24/L23</f>
        <v>0.18696883852691218</v>
      </c>
      <c r="M25" s="169">
        <f t="shared" si="31"/>
        <v>0.1913104414856342</v>
      </c>
      <c r="N25" s="169">
        <f t="shared" si="31"/>
        <v>2.1666666666666665</v>
      </c>
      <c r="O25" s="169">
        <f t="shared" si="31"/>
        <v>0.7954545454545454</v>
      </c>
      <c r="P25" s="169">
        <f t="shared" si="31"/>
        <v>0.16080402010050251</v>
      </c>
      <c r="Q25" s="169">
        <f t="shared" si="31"/>
        <v>0.11284403669724771</v>
      </c>
      <c r="R25" s="79"/>
      <c r="S25" s="99" t="s">
        <v>2</v>
      </c>
      <c r="T25" s="169">
        <f>+T24/T23</f>
        <v>2.41726618705036</v>
      </c>
      <c r="U25" s="169">
        <f aca="true" t="shared" si="32" ref="U25:Z25">+U24/U23</f>
        <v>2.2416452442159382</v>
      </c>
      <c r="V25" s="169">
        <f t="shared" si="32"/>
        <v>2.165903890160183</v>
      </c>
      <c r="W25" s="169">
        <f t="shared" si="32"/>
        <v>3.2401215805471124</v>
      </c>
      <c r="X25" s="169">
        <f t="shared" si="32"/>
        <v>1.8833333333333333</v>
      </c>
      <c r="Y25" s="169">
        <f t="shared" si="32"/>
        <v>3.980769230769231</v>
      </c>
      <c r="Z25" s="169">
        <f t="shared" si="32"/>
        <v>1.836266258607498</v>
      </c>
      <c r="AA25" s="79"/>
      <c r="AB25" s="99" t="s">
        <v>2</v>
      </c>
      <c r="AC25" s="169">
        <f>+AC24/AC23</f>
        <v>3.5294117647058822</v>
      </c>
      <c r="AD25" s="169">
        <f aca="true" t="shared" si="33" ref="AD25:AI25">+AD24/AD23</f>
        <v>1.9410029498525074</v>
      </c>
      <c r="AE25" s="169">
        <f t="shared" si="33"/>
        <v>1.885396201702685</v>
      </c>
      <c r="AF25" s="169">
        <f t="shared" si="33"/>
        <v>3.1704918032786886</v>
      </c>
      <c r="AG25" s="169">
        <f t="shared" si="33"/>
        <v>1.4411764705882353</v>
      </c>
      <c r="AH25" s="169">
        <f t="shared" si="33"/>
        <v>4.029411764705882</v>
      </c>
      <c r="AI25" s="169">
        <f t="shared" si="33"/>
        <v>1.4956672443674177</v>
      </c>
      <c r="AJ25" s="79"/>
      <c r="AK25" s="99" t="s">
        <v>2</v>
      </c>
      <c r="AL25" s="169">
        <f>+AL24/AL23</f>
        <v>0</v>
      </c>
      <c r="AM25" s="169">
        <f aca="true" t="shared" si="34" ref="AM25:AR25">+AM24/AM23</f>
        <v>0</v>
      </c>
      <c r="AN25" s="169">
        <f t="shared" si="34"/>
        <v>0</v>
      </c>
      <c r="AO25" s="169">
        <f t="shared" si="34"/>
        <v>0</v>
      </c>
      <c r="AP25" s="169">
        <f t="shared" si="34"/>
        <v>0</v>
      </c>
      <c r="AQ25" s="169">
        <f t="shared" si="34"/>
        <v>0</v>
      </c>
      <c r="AR25" s="169">
        <f t="shared" si="34"/>
        <v>0</v>
      </c>
    </row>
    <row r="26" spans="1:44" s="79" customFormat="1" ht="15" customHeight="1">
      <c r="A26" s="80" t="s">
        <v>24</v>
      </c>
      <c r="B26" s="94">
        <f>K26+T26+AL26</f>
        <v>267.40000000000003</v>
      </c>
      <c r="C26" s="80">
        <f t="shared" si="28"/>
        <v>11405</v>
      </c>
      <c r="D26" s="80">
        <f aca="true" t="shared" si="35" ref="D26:G27">M26+V26+AN26</f>
        <v>10155</v>
      </c>
      <c r="E26" s="80">
        <f t="shared" si="35"/>
        <v>2066</v>
      </c>
      <c r="F26" s="80">
        <f t="shared" si="35"/>
        <v>719</v>
      </c>
      <c r="G26" s="80">
        <f t="shared" si="35"/>
        <v>734</v>
      </c>
      <c r="H26" s="80">
        <f t="shared" si="29"/>
        <v>6636</v>
      </c>
      <c r="J26" s="80" t="s">
        <v>24</v>
      </c>
      <c r="K26" s="91">
        <v>78.3</v>
      </c>
      <c r="L26" s="91">
        <v>1480</v>
      </c>
      <c r="M26" s="80">
        <f>N26+O26+P26+Q26</f>
        <v>1177</v>
      </c>
      <c r="N26" s="91">
        <v>2</v>
      </c>
      <c r="O26" s="91">
        <v>115</v>
      </c>
      <c r="P26" s="91">
        <v>143</v>
      </c>
      <c r="Q26" s="91">
        <v>917</v>
      </c>
      <c r="S26" s="80" t="s">
        <v>24</v>
      </c>
      <c r="T26" s="91">
        <v>178.8</v>
      </c>
      <c r="U26" s="91">
        <v>9820</v>
      </c>
      <c r="V26" s="80">
        <f>W26+X26+Y26+Z26</f>
        <v>8886</v>
      </c>
      <c r="W26" s="91">
        <v>2054</v>
      </c>
      <c r="X26" s="91">
        <v>602</v>
      </c>
      <c r="Y26" s="91">
        <v>590</v>
      </c>
      <c r="Z26" s="91">
        <v>5640</v>
      </c>
      <c r="AB26" s="80" t="s">
        <v>24</v>
      </c>
      <c r="AC26" s="80">
        <v>57.2</v>
      </c>
      <c r="AD26" s="82">
        <v>5377</v>
      </c>
      <c r="AE26" s="80">
        <f>AF26+AG26+AH26+AI26</f>
        <v>4894</v>
      </c>
      <c r="AF26" s="82">
        <v>1399</v>
      </c>
      <c r="AG26" s="82">
        <v>323</v>
      </c>
      <c r="AH26" s="82">
        <v>215</v>
      </c>
      <c r="AI26" s="82">
        <v>2957</v>
      </c>
      <c r="AK26" s="80" t="s">
        <v>24</v>
      </c>
      <c r="AL26" s="92">
        <v>10.3</v>
      </c>
      <c r="AM26" s="91">
        <v>105</v>
      </c>
      <c r="AN26" s="80">
        <f>AO26+AP26+AQ26+AR26</f>
        <v>92</v>
      </c>
      <c r="AO26" s="91">
        <v>10</v>
      </c>
      <c r="AP26" s="91">
        <v>2</v>
      </c>
      <c r="AQ26" s="91">
        <v>1</v>
      </c>
      <c r="AR26" s="91">
        <v>79</v>
      </c>
    </row>
    <row r="27" spans="1:44" s="79" customFormat="1" ht="15" customHeight="1">
      <c r="A27" s="80" t="s">
        <v>33</v>
      </c>
      <c r="B27" s="80">
        <f>K27+T27+AL27</f>
        <v>200.8</v>
      </c>
      <c r="C27" s="80">
        <f t="shared" si="28"/>
        <v>5660</v>
      </c>
      <c r="D27" s="80">
        <f t="shared" si="35"/>
        <v>4971</v>
      </c>
      <c r="E27" s="80">
        <f t="shared" si="35"/>
        <v>967</v>
      </c>
      <c r="F27" s="80">
        <f t="shared" si="35"/>
        <v>225</v>
      </c>
      <c r="G27" s="80">
        <f t="shared" si="35"/>
        <v>348</v>
      </c>
      <c r="H27" s="80">
        <f t="shared" si="29"/>
        <v>3431</v>
      </c>
      <c r="J27" s="88" t="s">
        <v>33</v>
      </c>
      <c r="K27" s="81">
        <v>31.4</v>
      </c>
      <c r="L27" s="172">
        <v>660</v>
      </c>
      <c r="M27" s="81">
        <f>N27+O27+P27+Q27</f>
        <v>549</v>
      </c>
      <c r="N27" s="172">
        <v>41</v>
      </c>
      <c r="O27" s="172">
        <v>115</v>
      </c>
      <c r="P27" s="172">
        <v>41</v>
      </c>
      <c r="Q27" s="172">
        <v>352</v>
      </c>
      <c r="R27" s="85"/>
      <c r="S27" s="88" t="s">
        <v>33</v>
      </c>
      <c r="T27" s="81">
        <v>116.6</v>
      </c>
      <c r="U27" s="172">
        <v>3940</v>
      </c>
      <c r="V27" s="172">
        <f>SUM(W27:Z27)</f>
        <v>3513</v>
      </c>
      <c r="W27" s="172">
        <v>771</v>
      </c>
      <c r="X27" s="172">
        <v>104</v>
      </c>
      <c r="Y27" s="172">
        <v>210</v>
      </c>
      <c r="Z27" s="172">
        <v>2428</v>
      </c>
      <c r="AA27" s="87"/>
      <c r="AB27" s="88" t="s">
        <v>33</v>
      </c>
      <c r="AC27" s="80">
        <v>72.7</v>
      </c>
      <c r="AD27" s="82">
        <v>2270</v>
      </c>
      <c r="AE27" s="80">
        <f>AF27+AG27+AH27+AI27</f>
        <v>2040</v>
      </c>
      <c r="AF27" s="82">
        <v>577</v>
      </c>
      <c r="AG27" s="82">
        <v>10</v>
      </c>
      <c r="AH27" s="82">
        <v>115</v>
      </c>
      <c r="AI27" s="82">
        <v>1338</v>
      </c>
      <c r="AJ27" s="87"/>
      <c r="AK27" s="88" t="s">
        <v>33</v>
      </c>
      <c r="AL27" s="80">
        <v>52.8</v>
      </c>
      <c r="AM27" s="82">
        <v>1060</v>
      </c>
      <c r="AN27" s="80">
        <f>AO27+AP27+AQ27+AR27</f>
        <v>909</v>
      </c>
      <c r="AO27" s="82">
        <v>155</v>
      </c>
      <c r="AP27" s="82">
        <v>6</v>
      </c>
      <c r="AQ27" s="82">
        <v>97</v>
      </c>
      <c r="AR27" s="82">
        <v>651</v>
      </c>
    </row>
    <row r="28" spans="1:44" s="98" customFormat="1" ht="15.75" customHeight="1">
      <c r="A28" s="99" t="s">
        <v>2</v>
      </c>
      <c r="B28" s="93">
        <f aca="true" t="shared" si="36" ref="B28:H28">B27/B26</f>
        <v>0.7509349289454001</v>
      </c>
      <c r="C28" s="93">
        <f t="shared" si="36"/>
        <v>0.49627356422621655</v>
      </c>
      <c r="D28" s="93">
        <f t="shared" si="36"/>
        <v>0.4895125553914328</v>
      </c>
      <c r="E28" s="93">
        <f t="shared" si="36"/>
        <v>0.468054211035818</v>
      </c>
      <c r="F28" s="93">
        <f t="shared" si="36"/>
        <v>0.3129346314325452</v>
      </c>
      <c r="G28" s="93">
        <f t="shared" si="36"/>
        <v>0.47411444141689374</v>
      </c>
      <c r="H28" s="93">
        <f t="shared" si="36"/>
        <v>0.5170283303194696</v>
      </c>
      <c r="I28" s="79"/>
      <c r="J28" s="99" t="s">
        <v>2</v>
      </c>
      <c r="K28" s="169">
        <f>+K27/K26</f>
        <v>0.40102171136653897</v>
      </c>
      <c r="L28" s="169">
        <f aca="true" t="shared" si="37" ref="L28:Q28">+L27/L26</f>
        <v>0.44594594594594594</v>
      </c>
      <c r="M28" s="169">
        <f t="shared" si="37"/>
        <v>0.46644010195412067</v>
      </c>
      <c r="N28" s="169">
        <f t="shared" si="37"/>
        <v>20.5</v>
      </c>
      <c r="O28" s="169">
        <f t="shared" si="37"/>
        <v>1</v>
      </c>
      <c r="P28" s="169">
        <f t="shared" si="37"/>
        <v>0.2867132867132867</v>
      </c>
      <c r="Q28" s="169">
        <f t="shared" si="37"/>
        <v>0.38386041439476554</v>
      </c>
      <c r="R28" s="79"/>
      <c r="S28" s="99" t="s">
        <v>2</v>
      </c>
      <c r="T28" s="169">
        <f>+T27/T26</f>
        <v>0.6521252796420581</v>
      </c>
      <c r="U28" s="169">
        <f aca="true" t="shared" si="38" ref="U28:Z28">+U27/U26</f>
        <v>0.40122199592668023</v>
      </c>
      <c r="V28" s="169">
        <f t="shared" si="38"/>
        <v>0.3953409858203916</v>
      </c>
      <c r="W28" s="169">
        <f t="shared" si="38"/>
        <v>0.375365141187926</v>
      </c>
      <c r="X28" s="169">
        <f t="shared" si="38"/>
        <v>0.17275747508305647</v>
      </c>
      <c r="Y28" s="169">
        <f t="shared" si="38"/>
        <v>0.3559322033898305</v>
      </c>
      <c r="Z28" s="169">
        <f t="shared" si="38"/>
        <v>0.43049645390070923</v>
      </c>
      <c r="AA28" s="79"/>
      <c r="AB28" s="99" t="s">
        <v>2</v>
      </c>
      <c r="AC28" s="169">
        <f>+AC27/AC26</f>
        <v>1.270979020979021</v>
      </c>
      <c r="AD28" s="169">
        <f aca="true" t="shared" si="39" ref="AD28:AI28">+AD27/AD26</f>
        <v>0.4221684954435559</v>
      </c>
      <c r="AE28" s="169">
        <f t="shared" si="39"/>
        <v>0.4168369431957499</v>
      </c>
      <c r="AF28" s="169">
        <f t="shared" si="39"/>
        <v>0.4124374553252323</v>
      </c>
      <c r="AG28" s="169">
        <f t="shared" si="39"/>
        <v>0.030959752321981424</v>
      </c>
      <c r="AH28" s="169">
        <f t="shared" si="39"/>
        <v>0.5348837209302325</v>
      </c>
      <c r="AI28" s="169">
        <f t="shared" si="39"/>
        <v>0.45248562732499154</v>
      </c>
      <c r="AJ28" s="79"/>
      <c r="AK28" s="99" t="s">
        <v>2</v>
      </c>
      <c r="AL28" s="169">
        <f>+AL27/AL26</f>
        <v>5.126213592233009</v>
      </c>
      <c r="AM28" s="169">
        <f aca="true" t="shared" si="40" ref="AM28:AR28">+AM27/AM26</f>
        <v>10.095238095238095</v>
      </c>
      <c r="AN28" s="169">
        <f t="shared" si="40"/>
        <v>9.880434782608695</v>
      </c>
      <c r="AO28" s="169">
        <f t="shared" si="40"/>
        <v>15.5</v>
      </c>
      <c r="AP28" s="169">
        <f t="shared" si="40"/>
        <v>3</v>
      </c>
      <c r="AQ28" s="169">
        <f t="shared" si="40"/>
        <v>97</v>
      </c>
      <c r="AR28" s="169">
        <f t="shared" si="40"/>
        <v>8.240506329113924</v>
      </c>
    </row>
    <row r="29" spans="1:44" s="79" customFormat="1" ht="15" customHeight="1">
      <c r="A29" s="80" t="s">
        <v>25</v>
      </c>
      <c r="B29" s="94">
        <f>K29+T29+AL29</f>
        <v>237.1</v>
      </c>
      <c r="C29" s="80">
        <f t="shared" si="28"/>
        <v>12370</v>
      </c>
      <c r="D29" s="80">
        <f aca="true" t="shared" si="41" ref="D29:G30">M29+V29+AN29</f>
        <v>11107</v>
      </c>
      <c r="E29" s="80">
        <f t="shared" si="41"/>
        <v>1410</v>
      </c>
      <c r="F29" s="80">
        <f t="shared" si="41"/>
        <v>739</v>
      </c>
      <c r="G29" s="80">
        <f t="shared" si="41"/>
        <v>761</v>
      </c>
      <c r="H29" s="80">
        <f t="shared" si="29"/>
        <v>8197</v>
      </c>
      <c r="J29" s="80" t="s">
        <v>25</v>
      </c>
      <c r="K29" s="91">
        <v>59.6</v>
      </c>
      <c r="L29" s="91">
        <v>1505</v>
      </c>
      <c r="M29" s="80">
        <f>N29+O29+P29+Q29</f>
        <v>1248</v>
      </c>
      <c r="N29" s="91">
        <v>4</v>
      </c>
      <c r="O29" s="91">
        <v>171</v>
      </c>
      <c r="P29" s="91">
        <v>114</v>
      </c>
      <c r="Q29" s="91">
        <v>959</v>
      </c>
      <c r="S29" s="80" t="s">
        <v>25</v>
      </c>
      <c r="T29" s="91">
        <v>176.5</v>
      </c>
      <c r="U29" s="91">
        <v>10780</v>
      </c>
      <c r="V29" s="80">
        <f>W29+X29+Y29+Z29</f>
        <v>9781</v>
      </c>
      <c r="W29" s="91">
        <v>1398</v>
      </c>
      <c r="X29" s="91">
        <v>566</v>
      </c>
      <c r="Y29" s="91">
        <v>646</v>
      </c>
      <c r="Z29" s="91">
        <v>7171</v>
      </c>
      <c r="AB29" s="80" t="s">
        <v>25</v>
      </c>
      <c r="AC29" s="80">
        <v>55.9</v>
      </c>
      <c r="AD29" s="82">
        <v>890</v>
      </c>
      <c r="AE29" s="80">
        <f>AF29+AG29+AH29+AI29</f>
        <v>813</v>
      </c>
      <c r="AF29" s="82">
        <v>223</v>
      </c>
      <c r="AG29" s="82">
        <v>54</v>
      </c>
      <c r="AH29" s="82">
        <v>44</v>
      </c>
      <c r="AI29" s="82">
        <v>492</v>
      </c>
      <c r="AK29" s="80" t="s">
        <v>25</v>
      </c>
      <c r="AL29" s="92">
        <v>1</v>
      </c>
      <c r="AM29" s="91">
        <v>85</v>
      </c>
      <c r="AN29" s="80">
        <f>AO29+AP29+AQ29+AR29</f>
        <v>78</v>
      </c>
      <c r="AO29" s="91">
        <v>8</v>
      </c>
      <c r="AP29" s="91">
        <v>2</v>
      </c>
      <c r="AQ29" s="91">
        <v>1</v>
      </c>
      <c r="AR29" s="91">
        <v>67</v>
      </c>
    </row>
    <row r="30" spans="1:44" s="79" customFormat="1" ht="15" customHeight="1">
      <c r="A30" s="80" t="s">
        <v>34</v>
      </c>
      <c r="B30" s="94">
        <f>K30+T30+AL30</f>
        <v>432.20000000000005</v>
      </c>
      <c r="C30" s="80">
        <f t="shared" si="28"/>
        <v>13690</v>
      </c>
      <c r="D30" s="80">
        <f t="shared" si="41"/>
        <v>12021</v>
      </c>
      <c r="E30" s="80">
        <f t="shared" si="41"/>
        <v>1220</v>
      </c>
      <c r="F30" s="80">
        <f t="shared" si="41"/>
        <v>654</v>
      </c>
      <c r="G30" s="80">
        <f t="shared" si="41"/>
        <v>712</v>
      </c>
      <c r="H30" s="80">
        <f t="shared" si="29"/>
        <v>9435</v>
      </c>
      <c r="J30" s="88" t="s">
        <v>34</v>
      </c>
      <c r="K30" s="81">
        <v>115.3</v>
      </c>
      <c r="L30" s="172">
        <v>3510</v>
      </c>
      <c r="M30" s="81">
        <f>N30+O30+P30+Q30</f>
        <v>3049</v>
      </c>
      <c r="N30" s="172">
        <v>127</v>
      </c>
      <c r="O30" s="172">
        <v>334</v>
      </c>
      <c r="P30" s="172">
        <v>186</v>
      </c>
      <c r="Q30" s="172">
        <v>2402</v>
      </c>
      <c r="R30" s="85"/>
      <c r="S30" s="88" t="s">
        <v>34</v>
      </c>
      <c r="T30" s="173">
        <v>314.6</v>
      </c>
      <c r="U30" s="172">
        <v>10020</v>
      </c>
      <c r="V30" s="172">
        <f>SUM(W30:Z30)</f>
        <v>8838</v>
      </c>
      <c r="W30" s="172">
        <v>1076</v>
      </c>
      <c r="X30" s="172">
        <v>320</v>
      </c>
      <c r="Y30" s="172">
        <v>511</v>
      </c>
      <c r="Z30" s="172">
        <v>6931</v>
      </c>
      <c r="AA30" s="87"/>
      <c r="AB30" s="88" t="s">
        <v>34</v>
      </c>
      <c r="AC30" s="80">
        <v>34</v>
      </c>
      <c r="AD30" s="82">
        <v>1430</v>
      </c>
      <c r="AE30" s="80">
        <f>AF30+AG30+AH30+AI30</f>
        <v>1250</v>
      </c>
      <c r="AF30" s="82">
        <v>412</v>
      </c>
      <c r="AG30" s="82">
        <v>15</v>
      </c>
      <c r="AH30" s="82">
        <v>39</v>
      </c>
      <c r="AI30" s="82">
        <v>784</v>
      </c>
      <c r="AJ30" s="87"/>
      <c r="AK30" s="88" t="s">
        <v>34</v>
      </c>
      <c r="AL30" s="80">
        <v>2.3</v>
      </c>
      <c r="AM30" s="82">
        <v>160</v>
      </c>
      <c r="AN30" s="80">
        <f>AO30+AP30+AQ30+AR30</f>
        <v>134</v>
      </c>
      <c r="AO30" s="82">
        <v>17</v>
      </c>
      <c r="AP30" s="82"/>
      <c r="AQ30" s="82">
        <v>15</v>
      </c>
      <c r="AR30" s="82">
        <v>102</v>
      </c>
    </row>
    <row r="31" spans="1:44" s="98" customFormat="1" ht="15.75" customHeight="1">
      <c r="A31" s="99" t="s">
        <v>2</v>
      </c>
      <c r="B31" s="93">
        <f aca="true" t="shared" si="42" ref="B31:H31">B30/B29</f>
        <v>1.8228595529312528</v>
      </c>
      <c r="C31" s="93">
        <f t="shared" si="42"/>
        <v>1.106709781729992</v>
      </c>
      <c r="D31" s="93">
        <f t="shared" si="42"/>
        <v>1.0822904474655624</v>
      </c>
      <c r="E31" s="93">
        <f t="shared" si="42"/>
        <v>0.8652482269503546</v>
      </c>
      <c r="F31" s="93">
        <f t="shared" si="42"/>
        <v>0.8849797023004059</v>
      </c>
      <c r="G31" s="93">
        <f t="shared" si="42"/>
        <v>0.9356110381077529</v>
      </c>
      <c r="H31" s="93">
        <f t="shared" si="42"/>
        <v>1.1510308649505916</v>
      </c>
      <c r="I31" s="79"/>
      <c r="J31" s="99" t="s">
        <v>2</v>
      </c>
      <c r="K31" s="169">
        <f>+K30/K29</f>
        <v>1.9345637583892616</v>
      </c>
      <c r="L31" s="169">
        <f aca="true" t="shared" si="43" ref="L31:Q31">+L30/L29</f>
        <v>2.3322259136212624</v>
      </c>
      <c r="M31" s="169">
        <f t="shared" si="43"/>
        <v>2.4431089743589745</v>
      </c>
      <c r="N31" s="169">
        <f t="shared" si="43"/>
        <v>31.75</v>
      </c>
      <c r="O31" s="169">
        <f t="shared" si="43"/>
        <v>1.9532163742690059</v>
      </c>
      <c r="P31" s="169">
        <f t="shared" si="43"/>
        <v>1.631578947368421</v>
      </c>
      <c r="Q31" s="169">
        <f t="shared" si="43"/>
        <v>2.5046923879040666</v>
      </c>
      <c r="R31" s="79"/>
      <c r="S31" s="99" t="s">
        <v>2</v>
      </c>
      <c r="T31" s="169">
        <f>+T30/T29</f>
        <v>1.7824362606232296</v>
      </c>
      <c r="U31" s="169">
        <f aca="true" t="shared" si="44" ref="U31:Z31">+U30/U29</f>
        <v>0.9294990723562152</v>
      </c>
      <c r="V31" s="169">
        <f t="shared" si="44"/>
        <v>0.9035885901237092</v>
      </c>
      <c r="W31" s="169">
        <f t="shared" si="44"/>
        <v>0.7696709585121603</v>
      </c>
      <c r="X31" s="169">
        <f t="shared" si="44"/>
        <v>0.5653710247349824</v>
      </c>
      <c r="Y31" s="169">
        <f t="shared" si="44"/>
        <v>0.7910216718266254</v>
      </c>
      <c r="Z31" s="169">
        <f t="shared" si="44"/>
        <v>0.966531864454051</v>
      </c>
      <c r="AA31" s="79"/>
      <c r="AB31" s="99" t="s">
        <v>2</v>
      </c>
      <c r="AC31" s="169">
        <f>+AC30/AC29</f>
        <v>0.6082289803220036</v>
      </c>
      <c r="AD31" s="169">
        <f aca="true" t="shared" si="45" ref="AD31:AI31">+AD30/AD29</f>
        <v>1.6067415730337078</v>
      </c>
      <c r="AE31" s="169">
        <f t="shared" si="45"/>
        <v>1.5375153751537516</v>
      </c>
      <c r="AF31" s="169">
        <f t="shared" si="45"/>
        <v>1.8475336322869955</v>
      </c>
      <c r="AG31" s="169">
        <f t="shared" si="45"/>
        <v>0.2777777777777778</v>
      </c>
      <c r="AH31" s="169">
        <f t="shared" si="45"/>
        <v>0.8863636363636364</v>
      </c>
      <c r="AI31" s="169">
        <f t="shared" si="45"/>
        <v>1.5934959349593496</v>
      </c>
      <c r="AJ31" s="79"/>
      <c r="AK31" s="99" t="s">
        <v>2</v>
      </c>
      <c r="AL31" s="169">
        <f>+AL30/AL29</f>
        <v>2.3</v>
      </c>
      <c r="AM31" s="169">
        <f aca="true" t="shared" si="46" ref="AM31:AR31">+AM30/AM29</f>
        <v>1.8823529411764706</v>
      </c>
      <c r="AN31" s="169">
        <f t="shared" si="46"/>
        <v>1.7179487179487178</v>
      </c>
      <c r="AO31" s="169">
        <f t="shared" si="46"/>
        <v>2.125</v>
      </c>
      <c r="AP31" s="169">
        <f t="shared" si="46"/>
        <v>0</v>
      </c>
      <c r="AQ31" s="169">
        <f t="shared" si="46"/>
        <v>15</v>
      </c>
      <c r="AR31" s="169">
        <f t="shared" si="46"/>
        <v>1.5223880597014925</v>
      </c>
    </row>
    <row r="32" spans="1:44" s="79" customFormat="1" ht="15" customHeight="1">
      <c r="A32" s="80" t="s">
        <v>26</v>
      </c>
      <c r="B32" s="94">
        <f>K32+T32+AL32</f>
        <v>0.5</v>
      </c>
      <c r="C32" s="80">
        <f t="shared" si="28"/>
        <v>20</v>
      </c>
      <c r="D32" s="80">
        <f aca="true" t="shared" si="47" ref="D32:G33">M32+V32+AN32</f>
        <v>15</v>
      </c>
      <c r="E32" s="80">
        <f t="shared" si="47"/>
        <v>9</v>
      </c>
      <c r="F32" s="80">
        <f t="shared" si="47"/>
        <v>3</v>
      </c>
      <c r="G32" s="80">
        <f t="shared" si="47"/>
        <v>1</v>
      </c>
      <c r="H32" s="80">
        <f t="shared" si="29"/>
        <v>2</v>
      </c>
      <c r="J32" s="80" t="s">
        <v>26</v>
      </c>
      <c r="K32" s="91"/>
      <c r="L32" s="91"/>
      <c r="M32" s="80">
        <f>N32+O32+P32+Q32</f>
        <v>0</v>
      </c>
      <c r="N32" s="91"/>
      <c r="O32" s="91"/>
      <c r="P32" s="91"/>
      <c r="Q32" s="91"/>
      <c r="S32" s="80" t="s">
        <v>26</v>
      </c>
      <c r="T32" s="91">
        <v>0.5</v>
      </c>
      <c r="U32" s="91">
        <v>20</v>
      </c>
      <c r="V32" s="80">
        <f>W32+X32+Y32+Z32</f>
        <v>15</v>
      </c>
      <c r="W32" s="91">
        <v>9</v>
      </c>
      <c r="X32" s="91">
        <v>3</v>
      </c>
      <c r="Y32" s="91">
        <v>1</v>
      </c>
      <c r="Z32" s="91">
        <v>2</v>
      </c>
      <c r="AB32" s="80" t="s">
        <v>26</v>
      </c>
      <c r="AC32" s="80">
        <v>0.5</v>
      </c>
      <c r="AD32" s="82">
        <v>20</v>
      </c>
      <c r="AE32" s="80">
        <f>AF32+AG32+AH32+AI32</f>
        <v>15</v>
      </c>
      <c r="AF32" s="82">
        <v>9</v>
      </c>
      <c r="AG32" s="82">
        <v>3</v>
      </c>
      <c r="AH32" s="82">
        <v>1</v>
      </c>
      <c r="AI32" s="82">
        <v>2</v>
      </c>
      <c r="AK32" s="80" t="s">
        <v>26</v>
      </c>
      <c r="AL32" s="92"/>
      <c r="AM32" s="91"/>
      <c r="AN32" s="80">
        <f>AO32+AP32+AQ32+AR32</f>
        <v>0</v>
      </c>
      <c r="AO32" s="91"/>
      <c r="AP32" s="91"/>
      <c r="AQ32" s="91"/>
      <c r="AR32" s="91"/>
    </row>
    <row r="33" spans="1:44" s="79" customFormat="1" ht="15" customHeight="1">
      <c r="A33" s="80" t="s">
        <v>35</v>
      </c>
      <c r="B33" s="80">
        <f>K33+T33+AL33</f>
        <v>0</v>
      </c>
      <c r="C33" s="80">
        <f t="shared" si="28"/>
        <v>0</v>
      </c>
      <c r="D33" s="80">
        <f t="shared" si="47"/>
        <v>0</v>
      </c>
      <c r="E33" s="80">
        <f t="shared" si="47"/>
        <v>0</v>
      </c>
      <c r="F33" s="80">
        <f t="shared" si="47"/>
        <v>0</v>
      </c>
      <c r="G33" s="80">
        <f t="shared" si="47"/>
        <v>0</v>
      </c>
      <c r="H33" s="80">
        <f t="shared" si="29"/>
        <v>0</v>
      </c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</row>
    <row r="34" spans="1:44" s="98" customFormat="1" ht="15.75" customHeight="1">
      <c r="A34" s="99" t="s">
        <v>2</v>
      </c>
      <c r="B34" s="93">
        <f>B33/B32</f>
        <v>0</v>
      </c>
      <c r="C34" s="80" t="e">
        <f t="shared" si="28"/>
        <v>#DIV/0!</v>
      </c>
      <c r="D34" s="93">
        <f>D33/D32</f>
        <v>0</v>
      </c>
      <c r="E34" s="93">
        <f>E33/E32</f>
        <v>0</v>
      </c>
      <c r="F34" s="93">
        <f>F33/F32</f>
        <v>0</v>
      </c>
      <c r="G34" s="93">
        <f>G33/G32</f>
        <v>0</v>
      </c>
      <c r="H34" s="93">
        <f>H33/H32</f>
        <v>0</v>
      </c>
      <c r="I34" s="79"/>
      <c r="J34" s="99" t="s">
        <v>2</v>
      </c>
      <c r="K34" s="172" t="e">
        <f aca="true" t="shared" si="48" ref="K34:Q34">+K33/K32*100</f>
        <v>#DIV/0!</v>
      </c>
      <c r="L34" s="172" t="e">
        <f t="shared" si="48"/>
        <v>#DIV/0!</v>
      </c>
      <c r="M34" s="172" t="e">
        <f t="shared" si="48"/>
        <v>#DIV/0!</v>
      </c>
      <c r="N34" s="172" t="e">
        <f t="shared" si="48"/>
        <v>#DIV/0!</v>
      </c>
      <c r="O34" s="172" t="e">
        <f t="shared" si="48"/>
        <v>#DIV/0!</v>
      </c>
      <c r="P34" s="172" t="e">
        <f t="shared" si="48"/>
        <v>#DIV/0!</v>
      </c>
      <c r="Q34" s="172" t="e">
        <f t="shared" si="48"/>
        <v>#DIV/0!</v>
      </c>
      <c r="R34" s="79"/>
      <c r="S34" s="99" t="s">
        <v>2</v>
      </c>
      <c r="T34" s="169">
        <f>+T33/T32</f>
        <v>0</v>
      </c>
      <c r="U34" s="169">
        <f aca="true" t="shared" si="49" ref="U34:Z34">+U33/U32</f>
        <v>0</v>
      </c>
      <c r="V34" s="169">
        <f t="shared" si="49"/>
        <v>0</v>
      </c>
      <c r="W34" s="169">
        <f t="shared" si="49"/>
        <v>0</v>
      </c>
      <c r="X34" s="169">
        <f t="shared" si="49"/>
        <v>0</v>
      </c>
      <c r="Y34" s="169">
        <f t="shared" si="49"/>
        <v>0</v>
      </c>
      <c r="Z34" s="169">
        <f t="shared" si="49"/>
        <v>0</v>
      </c>
      <c r="AA34" s="79"/>
      <c r="AB34" s="99" t="s">
        <v>2</v>
      </c>
      <c r="AC34" s="169">
        <f>+AC33/AC32</f>
        <v>0</v>
      </c>
      <c r="AD34" s="169">
        <f aca="true" t="shared" si="50" ref="AD34:AI34">+AD33/AD32</f>
        <v>0</v>
      </c>
      <c r="AE34" s="169">
        <f t="shared" si="50"/>
        <v>0</v>
      </c>
      <c r="AF34" s="169">
        <f t="shared" si="50"/>
        <v>0</v>
      </c>
      <c r="AG34" s="169">
        <f t="shared" si="50"/>
        <v>0</v>
      </c>
      <c r="AH34" s="169">
        <f t="shared" si="50"/>
        <v>0</v>
      </c>
      <c r="AI34" s="169">
        <f t="shared" si="50"/>
        <v>0</v>
      </c>
      <c r="AJ34" s="79"/>
      <c r="AK34" s="99" t="s">
        <v>2</v>
      </c>
      <c r="AL34" s="169" t="e">
        <f>+AL33/AL32</f>
        <v>#DIV/0!</v>
      </c>
      <c r="AM34" s="169" t="e">
        <f aca="true" t="shared" si="51" ref="AM34:AR34">+AM33/AM32</f>
        <v>#DIV/0!</v>
      </c>
      <c r="AN34" s="169" t="e">
        <f t="shared" si="51"/>
        <v>#DIV/0!</v>
      </c>
      <c r="AO34" s="169" t="e">
        <f t="shared" si="51"/>
        <v>#DIV/0!</v>
      </c>
      <c r="AP34" s="169" t="e">
        <f t="shared" si="51"/>
        <v>#DIV/0!</v>
      </c>
      <c r="AQ34" s="169" t="e">
        <f t="shared" si="51"/>
        <v>#DIV/0!</v>
      </c>
      <c r="AR34" s="169" t="e">
        <f t="shared" si="51"/>
        <v>#DIV/0!</v>
      </c>
    </row>
    <row r="35" spans="1:44" s="79" customFormat="1" ht="15" customHeight="1">
      <c r="A35" s="80" t="s">
        <v>27</v>
      </c>
      <c r="B35" s="94">
        <f>K35+T35+AL35</f>
        <v>28.3</v>
      </c>
      <c r="C35" s="80">
        <f t="shared" si="28"/>
        <v>1680</v>
      </c>
      <c r="D35" s="80">
        <f aca="true" t="shared" si="52" ref="D35:G36">M35+V35+AN35</f>
        <v>1466</v>
      </c>
      <c r="E35" s="80">
        <f t="shared" si="52"/>
        <v>18</v>
      </c>
      <c r="F35" s="80">
        <f t="shared" si="52"/>
        <v>37</v>
      </c>
      <c r="G35" s="80">
        <f t="shared" si="52"/>
        <v>159</v>
      </c>
      <c r="H35" s="80">
        <f t="shared" si="29"/>
        <v>1252</v>
      </c>
      <c r="J35" s="80" t="s">
        <v>27</v>
      </c>
      <c r="K35" s="91">
        <v>2</v>
      </c>
      <c r="L35" s="91">
        <v>80</v>
      </c>
      <c r="M35" s="80">
        <f>N35+O35+P35+Q35</f>
        <v>72</v>
      </c>
      <c r="N35" s="91">
        <v>1</v>
      </c>
      <c r="O35" s="91">
        <v>2</v>
      </c>
      <c r="P35" s="91">
        <v>7</v>
      </c>
      <c r="Q35" s="91">
        <v>62</v>
      </c>
      <c r="S35" s="80" t="s">
        <v>27</v>
      </c>
      <c r="T35" s="91">
        <v>25.7</v>
      </c>
      <c r="U35" s="91">
        <v>1585</v>
      </c>
      <c r="V35" s="80">
        <f>W35+X35+Y35+Z35</f>
        <v>1383</v>
      </c>
      <c r="W35" s="91">
        <v>17</v>
      </c>
      <c r="X35" s="91">
        <v>34</v>
      </c>
      <c r="Y35" s="91">
        <v>151</v>
      </c>
      <c r="Z35" s="91">
        <v>1181</v>
      </c>
      <c r="AB35" s="80" t="s">
        <v>27</v>
      </c>
      <c r="AC35" s="80"/>
      <c r="AD35" s="82"/>
      <c r="AE35" s="80">
        <f>AF35+AG35+AH35+AI35</f>
        <v>0</v>
      </c>
      <c r="AF35" s="82"/>
      <c r="AG35" s="82"/>
      <c r="AH35" s="82"/>
      <c r="AI35" s="82"/>
      <c r="AK35" s="80" t="s">
        <v>27</v>
      </c>
      <c r="AL35" s="92">
        <v>0.6</v>
      </c>
      <c r="AM35" s="91">
        <v>15</v>
      </c>
      <c r="AN35" s="80">
        <f>AO35+AP35+AQ35+AR35</f>
        <v>11</v>
      </c>
      <c r="AO35" s="91"/>
      <c r="AP35" s="91">
        <v>1</v>
      </c>
      <c r="AQ35" s="91">
        <v>1</v>
      </c>
      <c r="AR35" s="91">
        <v>9</v>
      </c>
    </row>
    <row r="36" spans="1:44" s="79" customFormat="1" ht="15" customHeight="1">
      <c r="A36" s="80" t="s">
        <v>36</v>
      </c>
      <c r="B36" s="80">
        <f>K36+T36+AL36</f>
        <v>9.7</v>
      </c>
      <c r="C36" s="80">
        <f t="shared" si="28"/>
        <v>550</v>
      </c>
      <c r="D36" s="80">
        <f t="shared" si="52"/>
        <v>465</v>
      </c>
      <c r="E36" s="80">
        <f t="shared" si="52"/>
        <v>6</v>
      </c>
      <c r="F36" s="80">
        <f t="shared" si="52"/>
        <v>121</v>
      </c>
      <c r="G36" s="80">
        <f t="shared" si="52"/>
        <v>66</v>
      </c>
      <c r="H36" s="80">
        <f t="shared" si="29"/>
        <v>272</v>
      </c>
      <c r="J36" s="88" t="s">
        <v>36</v>
      </c>
      <c r="K36" s="81"/>
      <c r="L36" s="172"/>
      <c r="M36" s="81"/>
      <c r="N36" s="172"/>
      <c r="O36" s="172"/>
      <c r="P36" s="172"/>
      <c r="Q36" s="172"/>
      <c r="R36" s="85"/>
      <c r="S36" s="88" t="s">
        <v>36</v>
      </c>
      <c r="T36" s="81">
        <v>9.7</v>
      </c>
      <c r="U36" s="172">
        <v>550</v>
      </c>
      <c r="V36" s="172">
        <f>SUM(W36:Z36)</f>
        <v>465</v>
      </c>
      <c r="W36" s="172">
        <v>6</v>
      </c>
      <c r="X36" s="172">
        <v>121</v>
      </c>
      <c r="Y36" s="172">
        <v>66</v>
      </c>
      <c r="Z36" s="172">
        <v>272</v>
      </c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91"/>
    </row>
    <row r="37" spans="1:44" s="98" customFormat="1" ht="15.75" customHeight="1">
      <c r="A37" s="99" t="s">
        <v>2</v>
      </c>
      <c r="B37" s="93">
        <f aca="true" t="shared" si="53" ref="B37:H37">B36/B35</f>
        <v>0.34275618374558303</v>
      </c>
      <c r="C37" s="93">
        <f t="shared" si="53"/>
        <v>0.3273809523809524</v>
      </c>
      <c r="D37" s="93">
        <f t="shared" si="53"/>
        <v>0.3171896316507503</v>
      </c>
      <c r="E37" s="93">
        <f t="shared" si="53"/>
        <v>0.3333333333333333</v>
      </c>
      <c r="F37" s="93">
        <f t="shared" si="53"/>
        <v>3.27027027027027</v>
      </c>
      <c r="G37" s="93">
        <f t="shared" si="53"/>
        <v>0.41509433962264153</v>
      </c>
      <c r="H37" s="93">
        <f t="shared" si="53"/>
        <v>0.21725239616613418</v>
      </c>
      <c r="I37" s="79"/>
      <c r="J37" s="99" t="s">
        <v>2</v>
      </c>
      <c r="K37" s="169">
        <f>+K36/K35</f>
        <v>0</v>
      </c>
      <c r="L37" s="169">
        <f aca="true" t="shared" si="54" ref="L37:Q37">+L36/L35</f>
        <v>0</v>
      </c>
      <c r="M37" s="169">
        <f t="shared" si="54"/>
        <v>0</v>
      </c>
      <c r="N37" s="169">
        <f t="shared" si="54"/>
        <v>0</v>
      </c>
      <c r="O37" s="169">
        <f t="shared" si="54"/>
        <v>0</v>
      </c>
      <c r="P37" s="169">
        <f t="shared" si="54"/>
        <v>0</v>
      </c>
      <c r="Q37" s="169">
        <f t="shared" si="54"/>
        <v>0</v>
      </c>
      <c r="R37" s="79"/>
      <c r="S37" s="99" t="s">
        <v>2</v>
      </c>
      <c r="T37" s="169">
        <f>+T36/T35</f>
        <v>0.377431906614786</v>
      </c>
      <c r="U37" s="169">
        <f aca="true" t="shared" si="55" ref="U37:Z37">+U36/U35</f>
        <v>0.3470031545741325</v>
      </c>
      <c r="V37" s="169">
        <f t="shared" si="55"/>
        <v>0.3362255965292842</v>
      </c>
      <c r="W37" s="169">
        <f t="shared" si="55"/>
        <v>0.35294117647058826</v>
      </c>
      <c r="X37" s="169">
        <f t="shared" si="55"/>
        <v>3.5588235294117645</v>
      </c>
      <c r="Y37" s="169">
        <f t="shared" si="55"/>
        <v>0.4370860927152318</v>
      </c>
      <c r="Z37" s="169">
        <f t="shared" si="55"/>
        <v>0.23031329381879762</v>
      </c>
      <c r="AA37" s="79"/>
      <c r="AB37" s="99" t="s">
        <v>2</v>
      </c>
      <c r="AC37" s="169" t="e">
        <f>+AC36/AC35</f>
        <v>#DIV/0!</v>
      </c>
      <c r="AD37" s="169" t="e">
        <f aca="true" t="shared" si="56" ref="AD37:AI37">+AD36/AD35</f>
        <v>#DIV/0!</v>
      </c>
      <c r="AE37" s="169" t="e">
        <f t="shared" si="56"/>
        <v>#DIV/0!</v>
      </c>
      <c r="AF37" s="169" t="e">
        <f t="shared" si="56"/>
        <v>#DIV/0!</v>
      </c>
      <c r="AG37" s="169" t="e">
        <f t="shared" si="56"/>
        <v>#DIV/0!</v>
      </c>
      <c r="AH37" s="169" t="e">
        <f t="shared" si="56"/>
        <v>#DIV/0!</v>
      </c>
      <c r="AI37" s="169" t="e">
        <f t="shared" si="56"/>
        <v>#DIV/0!</v>
      </c>
      <c r="AJ37" s="79"/>
      <c r="AK37" s="99" t="s">
        <v>2</v>
      </c>
      <c r="AL37" s="169">
        <f aca="true" t="shared" si="57" ref="AL37:AQ37">+AL36/AL35</f>
        <v>0</v>
      </c>
      <c r="AM37" s="169">
        <f t="shared" si="57"/>
        <v>0</v>
      </c>
      <c r="AN37" s="169">
        <f t="shared" si="57"/>
        <v>0</v>
      </c>
      <c r="AO37" s="169" t="e">
        <f t="shared" si="57"/>
        <v>#DIV/0!</v>
      </c>
      <c r="AP37" s="169">
        <f t="shared" si="57"/>
        <v>0</v>
      </c>
      <c r="AQ37" s="169">
        <f t="shared" si="57"/>
        <v>0</v>
      </c>
      <c r="AR37" s="93">
        <f>AR36/AR35</f>
        <v>0</v>
      </c>
    </row>
    <row r="38" spans="1:44" s="79" customFormat="1" ht="15" customHeight="1">
      <c r="A38" s="80" t="s">
        <v>28</v>
      </c>
      <c r="B38" s="94">
        <f>K38+T38+AL38</f>
        <v>200.9</v>
      </c>
      <c r="C38" s="80">
        <f t="shared" si="28"/>
        <v>7765</v>
      </c>
      <c r="D38" s="80">
        <f aca="true" t="shared" si="58" ref="D38:G39">M38+V38+AN38</f>
        <v>6372</v>
      </c>
      <c r="E38" s="80">
        <f t="shared" si="58"/>
        <v>286</v>
      </c>
      <c r="F38" s="80">
        <f t="shared" si="58"/>
        <v>1117</v>
      </c>
      <c r="G38" s="80">
        <f t="shared" si="58"/>
        <v>1185</v>
      </c>
      <c r="H38" s="80">
        <f t="shared" si="29"/>
        <v>3784</v>
      </c>
      <c r="J38" s="80" t="s">
        <v>28</v>
      </c>
      <c r="K38" s="91">
        <v>144.6</v>
      </c>
      <c r="L38" s="91">
        <v>5475</v>
      </c>
      <c r="M38" s="80">
        <f>N38+O38+P38+Q38</f>
        <v>4553</v>
      </c>
      <c r="N38" s="91">
        <v>69</v>
      </c>
      <c r="O38" s="91">
        <v>943</v>
      </c>
      <c r="P38" s="91">
        <v>1041</v>
      </c>
      <c r="Q38" s="91">
        <v>2500</v>
      </c>
      <c r="S38" s="80" t="s">
        <v>28</v>
      </c>
      <c r="T38" s="91">
        <v>55.4</v>
      </c>
      <c r="U38" s="91">
        <v>2275</v>
      </c>
      <c r="V38" s="80">
        <f>W38+X38+Y38+Z38</f>
        <v>1808</v>
      </c>
      <c r="W38" s="91">
        <v>216</v>
      </c>
      <c r="X38" s="91">
        <v>174</v>
      </c>
      <c r="Y38" s="91">
        <v>144</v>
      </c>
      <c r="Z38" s="91">
        <v>1274</v>
      </c>
      <c r="AB38" s="80" t="s">
        <v>28</v>
      </c>
      <c r="AC38" s="80">
        <v>17.7</v>
      </c>
      <c r="AD38" s="82">
        <v>570</v>
      </c>
      <c r="AE38" s="80">
        <f>AF38+AG38+AH38+AI38</f>
        <v>514</v>
      </c>
      <c r="AF38" s="82">
        <v>117</v>
      </c>
      <c r="AG38" s="82">
        <v>104</v>
      </c>
      <c r="AH38" s="82">
        <v>25</v>
      </c>
      <c r="AI38" s="82">
        <v>268</v>
      </c>
      <c r="AK38" s="80" t="s">
        <v>28</v>
      </c>
      <c r="AL38" s="92">
        <v>0.9</v>
      </c>
      <c r="AM38" s="91">
        <v>15</v>
      </c>
      <c r="AN38" s="80">
        <f>AO38+AP38+AQ38+AR38</f>
        <v>11</v>
      </c>
      <c r="AO38" s="91">
        <v>1</v>
      </c>
      <c r="AP38" s="91"/>
      <c r="AQ38" s="91"/>
      <c r="AR38" s="91">
        <v>10</v>
      </c>
    </row>
    <row r="39" spans="1:44" s="79" customFormat="1" ht="15" customHeight="1">
      <c r="A39" s="80" t="s">
        <v>37</v>
      </c>
      <c r="B39" s="80">
        <f>K39+T39+AL39</f>
        <v>475.70000000000005</v>
      </c>
      <c r="C39" s="80">
        <f t="shared" si="28"/>
        <v>14980</v>
      </c>
      <c r="D39" s="80">
        <f t="shared" si="58"/>
        <v>12534</v>
      </c>
      <c r="E39" s="80">
        <f t="shared" si="58"/>
        <v>582</v>
      </c>
      <c r="F39" s="80">
        <f t="shared" si="58"/>
        <v>1876</v>
      </c>
      <c r="G39" s="80">
        <f t="shared" si="58"/>
        <v>1174</v>
      </c>
      <c r="H39" s="80">
        <f t="shared" si="29"/>
        <v>8902</v>
      </c>
      <c r="J39" s="88" t="s">
        <v>37</v>
      </c>
      <c r="K39" s="81">
        <v>286.1</v>
      </c>
      <c r="L39" s="172">
        <v>8860</v>
      </c>
      <c r="M39" s="81">
        <f>N39+O39+P39+Q39</f>
        <v>7510</v>
      </c>
      <c r="N39" s="172">
        <v>390</v>
      </c>
      <c r="O39" s="172">
        <v>1252</v>
      </c>
      <c r="P39" s="172">
        <v>708</v>
      </c>
      <c r="Q39" s="172">
        <v>5160</v>
      </c>
      <c r="R39" s="85"/>
      <c r="S39" s="88" t="s">
        <v>37</v>
      </c>
      <c r="T39" s="80">
        <v>189.6</v>
      </c>
      <c r="U39" s="82">
        <v>6120</v>
      </c>
      <c r="V39" s="172">
        <f>SUM(W39:Z39)</f>
        <v>5024</v>
      </c>
      <c r="W39" s="82">
        <v>192</v>
      </c>
      <c r="X39" s="82">
        <v>624</v>
      </c>
      <c r="Y39" s="82">
        <v>466</v>
      </c>
      <c r="Z39" s="82">
        <v>3742</v>
      </c>
      <c r="AA39" s="87"/>
      <c r="AB39" s="88" t="s">
        <v>37</v>
      </c>
      <c r="AC39" s="80">
        <v>41.7</v>
      </c>
      <c r="AD39" s="82">
        <v>1680</v>
      </c>
      <c r="AE39" s="80">
        <f>AF39+AG39+AH39+AI39</f>
        <v>1457</v>
      </c>
      <c r="AF39" s="82">
        <v>123</v>
      </c>
      <c r="AG39" s="82">
        <v>128</v>
      </c>
      <c r="AH39" s="82">
        <v>98</v>
      </c>
      <c r="AI39" s="82">
        <v>1108</v>
      </c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</row>
    <row r="40" spans="1:44" s="98" customFormat="1" ht="15.75" customHeight="1">
      <c r="A40" s="99" t="s">
        <v>2</v>
      </c>
      <c r="B40" s="93">
        <f aca="true" t="shared" si="59" ref="B40:H40">B39/B38</f>
        <v>2.367844698855152</v>
      </c>
      <c r="C40" s="93">
        <f t="shared" si="59"/>
        <v>1.9291693496458469</v>
      </c>
      <c r="D40" s="93">
        <f t="shared" si="59"/>
        <v>1.9670433145009416</v>
      </c>
      <c r="E40" s="93">
        <f t="shared" si="59"/>
        <v>2.034965034965035</v>
      </c>
      <c r="F40" s="93">
        <f t="shared" si="59"/>
        <v>1.6794986571172785</v>
      </c>
      <c r="G40" s="93">
        <f t="shared" si="59"/>
        <v>0.9907172995780591</v>
      </c>
      <c r="H40" s="93">
        <f t="shared" si="59"/>
        <v>2.352536997885835</v>
      </c>
      <c r="I40" s="79"/>
      <c r="J40" s="99" t="s">
        <v>2</v>
      </c>
      <c r="K40" s="169">
        <f>+K39/K38</f>
        <v>1.9785615491009685</v>
      </c>
      <c r="L40" s="169">
        <f aca="true" t="shared" si="60" ref="L40:Q40">+L39/L38</f>
        <v>1.6182648401826485</v>
      </c>
      <c r="M40" s="169">
        <f t="shared" si="60"/>
        <v>1.6494618932571932</v>
      </c>
      <c r="N40" s="169">
        <f t="shared" si="60"/>
        <v>5.6521739130434785</v>
      </c>
      <c r="O40" s="169">
        <f t="shared" si="60"/>
        <v>1.327677624602333</v>
      </c>
      <c r="P40" s="169">
        <f t="shared" si="60"/>
        <v>0.6801152737752162</v>
      </c>
      <c r="Q40" s="169">
        <f t="shared" si="60"/>
        <v>2.064</v>
      </c>
      <c r="R40" s="79"/>
      <c r="S40" s="99" t="s">
        <v>2</v>
      </c>
      <c r="T40" s="169">
        <f>+T39/T38</f>
        <v>3.422382671480144</v>
      </c>
      <c r="U40" s="169">
        <f aca="true" t="shared" si="61" ref="U40:Z40">+U39/U38</f>
        <v>2.6901098901098903</v>
      </c>
      <c r="V40" s="169">
        <f t="shared" si="61"/>
        <v>2.7787610619469025</v>
      </c>
      <c r="W40" s="169">
        <f t="shared" si="61"/>
        <v>0.8888888888888888</v>
      </c>
      <c r="X40" s="169">
        <f t="shared" si="61"/>
        <v>3.586206896551724</v>
      </c>
      <c r="Y40" s="169">
        <f t="shared" si="61"/>
        <v>3.236111111111111</v>
      </c>
      <c r="Z40" s="169">
        <f t="shared" si="61"/>
        <v>2.937205651491366</v>
      </c>
      <c r="AA40" s="79"/>
      <c r="AB40" s="99" t="s">
        <v>2</v>
      </c>
      <c r="AC40" s="169">
        <f>+AC39/AC38</f>
        <v>2.355932203389831</v>
      </c>
      <c r="AD40" s="169">
        <f aca="true" t="shared" si="62" ref="AD40:AI40">+AD39/AD38</f>
        <v>2.9473684210526314</v>
      </c>
      <c r="AE40" s="169">
        <f t="shared" si="62"/>
        <v>2.8346303501945527</v>
      </c>
      <c r="AF40" s="169">
        <f t="shared" si="62"/>
        <v>1.0512820512820513</v>
      </c>
      <c r="AG40" s="169">
        <f t="shared" si="62"/>
        <v>1.2307692307692308</v>
      </c>
      <c r="AH40" s="169">
        <f t="shared" si="62"/>
        <v>3.92</v>
      </c>
      <c r="AI40" s="169">
        <f t="shared" si="62"/>
        <v>4.134328358208955</v>
      </c>
      <c r="AJ40" s="79"/>
      <c r="AK40" s="99" t="s">
        <v>2</v>
      </c>
      <c r="AL40" s="169">
        <f>+AL39/AL38</f>
        <v>0</v>
      </c>
      <c r="AM40" s="169">
        <f aca="true" t="shared" si="63" ref="AM40:AR40">+AM39/AM38</f>
        <v>0</v>
      </c>
      <c r="AN40" s="169">
        <f t="shared" si="63"/>
        <v>0</v>
      </c>
      <c r="AO40" s="169">
        <f t="shared" si="63"/>
        <v>0</v>
      </c>
      <c r="AP40" s="169" t="e">
        <f t="shared" si="63"/>
        <v>#DIV/0!</v>
      </c>
      <c r="AQ40" s="169" t="e">
        <f t="shared" si="63"/>
        <v>#DIV/0!</v>
      </c>
      <c r="AR40" s="169">
        <f t="shared" si="63"/>
        <v>0</v>
      </c>
    </row>
    <row r="41" s="79" customFormat="1" ht="15" customHeight="1"/>
    <row r="42" ht="15" customHeight="1"/>
    <row r="43" spans="4:7" ht="15" customHeight="1">
      <c r="D43" s="79" t="s">
        <v>73</v>
      </c>
      <c r="G43" s="20" t="s">
        <v>139</v>
      </c>
    </row>
    <row r="44" ht="15" customHeight="1">
      <c r="D44" s="96" t="s">
        <v>135</v>
      </c>
    </row>
    <row r="45" ht="15" customHeight="1"/>
    <row r="46" ht="15" customHeight="1"/>
  </sheetData>
  <sheetProtection/>
  <mergeCells count="18">
    <mergeCell ref="AB8:AI8"/>
    <mergeCell ref="AK8:AR8"/>
    <mergeCell ref="S8:Z8"/>
    <mergeCell ref="AB12:AI12"/>
    <mergeCell ref="AK12:AR12"/>
    <mergeCell ref="E2:H2"/>
    <mergeCell ref="E3:H3"/>
    <mergeCell ref="A4:H4"/>
    <mergeCell ref="A8:H8"/>
    <mergeCell ref="J8:Q8"/>
    <mergeCell ref="A19:H19"/>
    <mergeCell ref="J19:Q19"/>
    <mergeCell ref="S19:Z19"/>
    <mergeCell ref="AB19:AI19"/>
    <mergeCell ref="AK19:AR19"/>
    <mergeCell ref="A12:H12"/>
    <mergeCell ref="J12:Q12"/>
    <mergeCell ref="S12:Z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45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8.28125" style="20" customWidth="1"/>
    <col min="2" max="2" width="7.00390625" style="20" customWidth="1"/>
    <col min="3" max="3" width="8.28125" style="20" customWidth="1"/>
    <col min="4" max="4" width="8.8515625" style="20" customWidth="1"/>
    <col min="5" max="5" width="7.140625" style="20" customWidth="1"/>
    <col min="6" max="6" width="7.8515625" style="20" customWidth="1"/>
    <col min="7" max="7" width="8.140625" style="20" customWidth="1"/>
    <col min="8" max="8" width="8.421875" style="20" customWidth="1"/>
    <col min="9" max="9" width="9.140625" style="20" customWidth="1"/>
    <col min="10" max="10" width="17.28125" style="20" customWidth="1"/>
    <col min="11" max="11" width="8.140625" style="20" customWidth="1"/>
    <col min="12" max="12" width="7.28125" style="20" customWidth="1"/>
    <col min="13" max="13" width="9.140625" style="20" customWidth="1"/>
    <col min="14" max="17" width="7.28125" style="20" customWidth="1"/>
    <col min="18" max="18" width="9.140625" style="20" customWidth="1"/>
    <col min="19" max="19" width="17.421875" style="20" customWidth="1"/>
    <col min="20" max="20" width="7.28125" style="20" customWidth="1"/>
    <col min="21" max="21" width="8.00390625" style="20" customWidth="1"/>
    <col min="22" max="22" width="9.140625" style="20" customWidth="1"/>
    <col min="23" max="26" width="8.00390625" style="20" customWidth="1"/>
    <col min="27" max="27" width="9.140625" style="20" customWidth="1"/>
    <col min="28" max="28" width="17.421875" style="20" customWidth="1"/>
    <col min="29" max="29" width="6.57421875" style="20" customWidth="1"/>
    <col min="30" max="30" width="8.00390625" style="20" customWidth="1"/>
    <col min="31" max="31" width="9.140625" style="20" customWidth="1"/>
    <col min="32" max="35" width="7.140625" style="20" customWidth="1"/>
    <col min="36" max="36" width="9.140625" style="20" customWidth="1"/>
    <col min="37" max="37" width="18.28125" style="20" customWidth="1"/>
    <col min="38" max="45" width="9.140625" style="20" customWidth="1"/>
    <col min="46" max="46" width="16.140625" style="0" customWidth="1"/>
    <col min="47" max="47" width="8.421875" style="0" customWidth="1"/>
    <col min="54" max="16384" width="9.140625" style="20" customWidth="1"/>
  </cols>
  <sheetData>
    <row r="1" s="9" customFormat="1" ht="20.25" customHeight="1">
      <c r="H1" s="70" t="s">
        <v>15</v>
      </c>
    </row>
    <row r="2" spans="5:8" s="8" customFormat="1" ht="18" customHeight="1">
      <c r="E2" s="213" t="s">
        <v>78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40.5" customHeight="1">
      <c r="A4" s="205" t="s">
        <v>114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1" ht="24" customHeight="1">
      <c r="A5" s="5" t="s">
        <v>19</v>
      </c>
      <c r="F5" s="8"/>
      <c r="J5" s="5" t="s">
        <v>17</v>
      </c>
      <c r="O5" s="5"/>
      <c r="P5" s="5"/>
      <c r="S5" s="5" t="s">
        <v>18</v>
      </c>
      <c r="X5" s="5"/>
      <c r="Y5" s="5"/>
      <c r="AB5" s="21" t="s">
        <v>20</v>
      </c>
      <c r="AC5" s="21"/>
      <c r="AD5" s="21"/>
      <c r="AF5" s="21"/>
      <c r="AG5" s="21"/>
      <c r="AH5" s="21"/>
      <c r="AK5" s="5" t="s">
        <v>21</v>
      </c>
      <c r="AP5" s="5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75" customFormat="1" ht="15" customHeight="1">
      <c r="A8" s="221" t="s">
        <v>16</v>
      </c>
      <c r="B8" s="222"/>
      <c r="C8" s="222"/>
      <c r="D8" s="222"/>
      <c r="E8" s="222"/>
      <c r="F8" s="222"/>
      <c r="G8" s="222"/>
      <c r="H8" s="223"/>
      <c r="J8" s="221" t="s">
        <v>16</v>
      </c>
      <c r="K8" s="222"/>
      <c r="L8" s="222"/>
      <c r="M8" s="222"/>
      <c r="N8" s="222"/>
      <c r="O8" s="222"/>
      <c r="P8" s="222"/>
      <c r="Q8" s="223"/>
      <c r="S8" s="221" t="s">
        <v>16</v>
      </c>
      <c r="T8" s="222"/>
      <c r="U8" s="222"/>
      <c r="V8" s="222"/>
      <c r="W8" s="222"/>
      <c r="X8" s="222"/>
      <c r="Y8" s="222"/>
      <c r="Z8" s="223"/>
      <c r="AB8" s="221" t="s">
        <v>16</v>
      </c>
      <c r="AC8" s="222"/>
      <c r="AD8" s="222"/>
      <c r="AE8" s="222"/>
      <c r="AF8" s="222"/>
      <c r="AG8" s="222"/>
      <c r="AH8" s="222"/>
      <c r="AI8" s="223"/>
      <c r="AK8" s="221" t="s">
        <v>16</v>
      </c>
      <c r="AL8" s="222"/>
      <c r="AM8" s="222"/>
      <c r="AN8" s="222"/>
      <c r="AO8" s="222"/>
      <c r="AP8" s="222"/>
      <c r="AQ8" s="222"/>
      <c r="AR8" s="223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75" customFormat="1" ht="15" customHeight="1">
      <c r="A9" s="76" t="s">
        <v>29</v>
      </c>
      <c r="B9" s="108">
        <f>K9+T9+AL9</f>
        <v>1885.7000000000003</v>
      </c>
      <c r="C9" s="76">
        <f aca="true" t="shared" si="0" ref="B9:H10">+L9+U9+AM9</f>
        <v>81720</v>
      </c>
      <c r="D9" s="76">
        <f t="shared" si="0"/>
        <v>70473</v>
      </c>
      <c r="E9" s="76">
        <f t="shared" si="0"/>
        <v>16781</v>
      </c>
      <c r="F9" s="76">
        <f t="shared" si="0"/>
        <v>12557</v>
      </c>
      <c r="G9" s="76">
        <f t="shared" si="0"/>
        <v>2575</v>
      </c>
      <c r="H9" s="76">
        <f t="shared" si="0"/>
        <v>38560</v>
      </c>
      <c r="J9" s="76" t="s">
        <v>29</v>
      </c>
      <c r="K9" s="76">
        <f>K13+K20</f>
        <v>1014.2</v>
      </c>
      <c r="L9" s="76">
        <f aca="true" t="shared" si="1" ref="L9:Q10">L13+L20</f>
        <v>27780</v>
      </c>
      <c r="M9" s="76">
        <f t="shared" si="1"/>
        <v>23153</v>
      </c>
      <c r="N9" s="76">
        <f t="shared" si="1"/>
        <v>2327</v>
      </c>
      <c r="O9" s="76">
        <f t="shared" si="1"/>
        <v>7478</v>
      </c>
      <c r="P9" s="76">
        <f t="shared" si="1"/>
        <v>1718</v>
      </c>
      <c r="Q9" s="76">
        <f t="shared" si="1"/>
        <v>11630</v>
      </c>
      <c r="S9" s="76" t="s">
        <v>29</v>
      </c>
      <c r="T9" s="76">
        <f>T13+T20</f>
        <v>846.0000000000001</v>
      </c>
      <c r="U9" s="76">
        <f aca="true" t="shared" si="2" ref="U9:Z10">U13+U20</f>
        <v>53390</v>
      </c>
      <c r="V9" s="76">
        <f t="shared" si="2"/>
        <v>46840</v>
      </c>
      <c r="W9" s="76">
        <f t="shared" si="2"/>
        <v>14367</v>
      </c>
      <c r="X9" s="76">
        <f t="shared" si="2"/>
        <v>5030</v>
      </c>
      <c r="Y9" s="76">
        <f t="shared" si="2"/>
        <v>853</v>
      </c>
      <c r="Z9" s="76">
        <f t="shared" si="2"/>
        <v>26590</v>
      </c>
      <c r="AB9" s="76" t="s">
        <v>29</v>
      </c>
      <c r="AC9" s="76">
        <f>AC13+AC20</f>
        <v>459.5</v>
      </c>
      <c r="AD9" s="76">
        <f aca="true" t="shared" si="3" ref="AD9:AI10">AD13+AD20</f>
        <v>35997</v>
      </c>
      <c r="AE9" s="76">
        <f t="shared" si="3"/>
        <v>31646</v>
      </c>
      <c r="AF9" s="76">
        <f t="shared" si="3"/>
        <v>12867</v>
      </c>
      <c r="AG9" s="76">
        <f t="shared" si="3"/>
        <v>1509</v>
      </c>
      <c r="AH9" s="76">
        <f t="shared" si="3"/>
        <v>342</v>
      </c>
      <c r="AI9" s="76">
        <f t="shared" si="3"/>
        <v>16928</v>
      </c>
      <c r="AK9" s="76" t="s">
        <v>29</v>
      </c>
      <c r="AL9" s="76">
        <f>AL13+AL20</f>
        <v>25.5</v>
      </c>
      <c r="AM9" s="76">
        <f aca="true" t="shared" si="4" ref="AM9:AR10">AM13+AM20</f>
        <v>550</v>
      </c>
      <c r="AN9" s="76">
        <f t="shared" si="4"/>
        <v>480</v>
      </c>
      <c r="AO9" s="76">
        <f t="shared" si="4"/>
        <v>87</v>
      </c>
      <c r="AP9" s="76">
        <f t="shared" si="4"/>
        <v>49</v>
      </c>
      <c r="AQ9" s="76">
        <f t="shared" si="4"/>
        <v>4</v>
      </c>
      <c r="AR9" s="76">
        <f t="shared" si="4"/>
        <v>340</v>
      </c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75" customFormat="1" ht="15" customHeight="1">
      <c r="A10" s="77" t="s">
        <v>30</v>
      </c>
      <c r="B10" s="108">
        <f t="shared" si="0"/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J10" s="77" t="s">
        <v>30</v>
      </c>
      <c r="K10" s="76">
        <f>K14+K21</f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76">
        <f t="shared" si="1"/>
        <v>0</v>
      </c>
      <c r="P10" s="76">
        <f t="shared" si="1"/>
        <v>0</v>
      </c>
      <c r="Q10" s="76">
        <f t="shared" si="1"/>
        <v>0</v>
      </c>
      <c r="S10" s="77" t="s">
        <v>30</v>
      </c>
      <c r="T10" s="76">
        <f>T14+T21</f>
        <v>0</v>
      </c>
      <c r="U10" s="76">
        <f t="shared" si="2"/>
        <v>0</v>
      </c>
      <c r="V10" s="76">
        <f t="shared" si="2"/>
        <v>0</v>
      </c>
      <c r="W10" s="76">
        <f t="shared" si="2"/>
        <v>0</v>
      </c>
      <c r="X10" s="76">
        <f t="shared" si="2"/>
        <v>0</v>
      </c>
      <c r="Y10" s="76">
        <f t="shared" si="2"/>
        <v>0</v>
      </c>
      <c r="Z10" s="76">
        <f t="shared" si="2"/>
        <v>0</v>
      </c>
      <c r="AB10" s="77" t="s">
        <v>30</v>
      </c>
      <c r="AC10" s="76">
        <f>AC14+AC21</f>
        <v>0</v>
      </c>
      <c r="AD10" s="76">
        <f t="shared" si="3"/>
        <v>0</v>
      </c>
      <c r="AE10" s="76">
        <f t="shared" si="3"/>
        <v>0</v>
      </c>
      <c r="AF10" s="76">
        <f t="shared" si="3"/>
        <v>0</v>
      </c>
      <c r="AG10" s="76">
        <f t="shared" si="3"/>
        <v>0</v>
      </c>
      <c r="AH10" s="76">
        <f t="shared" si="3"/>
        <v>0</v>
      </c>
      <c r="AI10" s="76">
        <f t="shared" si="3"/>
        <v>0</v>
      </c>
      <c r="AK10" s="77" t="s">
        <v>30</v>
      </c>
      <c r="AL10" s="76">
        <f>AL14+AL21</f>
        <v>0</v>
      </c>
      <c r="AM10" s="76">
        <f t="shared" si="4"/>
        <v>0</v>
      </c>
      <c r="AN10" s="76">
        <f t="shared" si="4"/>
        <v>0</v>
      </c>
      <c r="AO10" s="76">
        <f t="shared" si="4"/>
        <v>0</v>
      </c>
      <c r="AP10" s="76">
        <f t="shared" si="4"/>
        <v>0</v>
      </c>
      <c r="AQ10" s="76">
        <f t="shared" si="4"/>
        <v>0</v>
      </c>
      <c r="AR10" s="76">
        <f t="shared" si="4"/>
        <v>0</v>
      </c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 aca="true" t="shared" si="6" ref="B11:H11">B10/B9</f>
        <v>0</v>
      </c>
      <c r="C11" s="107">
        <f t="shared" si="6"/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 aca="true" t="shared" si="7" ref="K11:Q11">K10/K9</f>
        <v>0</v>
      </c>
      <c r="L11" s="107">
        <f t="shared" si="7"/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 aca="true" t="shared" si="8" ref="T11:Z11">T10/T9</f>
        <v>0</v>
      </c>
      <c r="U11" s="107">
        <f t="shared" si="8"/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 aca="true" t="shared" si="9" ref="AC11:AI11">AC10/AC9</f>
        <v>0</v>
      </c>
      <c r="AD11" s="107">
        <f t="shared" si="9"/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 aca="true" t="shared" si="10" ref="AL11:AR11">AL10/AL9</f>
        <v>0</v>
      </c>
      <c r="AM11" s="107">
        <f t="shared" si="10"/>
        <v>0</v>
      </c>
      <c r="AN11" s="107">
        <f t="shared" si="10"/>
        <v>0</v>
      </c>
      <c r="AO11" s="107">
        <f t="shared" si="10"/>
        <v>0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12" customFormat="1" ht="15" customHeight="1">
      <c r="A12" s="202" t="s">
        <v>1</v>
      </c>
      <c r="B12" s="203"/>
      <c r="C12" s="203"/>
      <c r="D12" s="203"/>
      <c r="E12" s="203"/>
      <c r="F12" s="203"/>
      <c r="G12" s="203"/>
      <c r="H12" s="204"/>
      <c r="J12" s="202" t="s">
        <v>1</v>
      </c>
      <c r="K12" s="203"/>
      <c r="L12" s="203"/>
      <c r="M12" s="203"/>
      <c r="N12" s="203"/>
      <c r="O12" s="203"/>
      <c r="P12" s="203"/>
      <c r="Q12" s="204"/>
      <c r="S12" s="202" t="s">
        <v>1</v>
      </c>
      <c r="T12" s="203"/>
      <c r="U12" s="203"/>
      <c r="V12" s="203"/>
      <c r="W12" s="203"/>
      <c r="X12" s="203"/>
      <c r="Y12" s="203"/>
      <c r="Z12" s="204"/>
      <c r="AB12" s="202" t="s">
        <v>1</v>
      </c>
      <c r="AC12" s="203"/>
      <c r="AD12" s="203"/>
      <c r="AE12" s="203"/>
      <c r="AF12" s="203"/>
      <c r="AG12" s="203"/>
      <c r="AH12" s="203"/>
      <c r="AI12" s="204"/>
      <c r="AK12" s="202" t="s">
        <v>1</v>
      </c>
      <c r="AL12" s="203"/>
      <c r="AM12" s="203"/>
      <c r="AN12" s="203"/>
      <c r="AO12" s="203"/>
      <c r="AP12" s="203"/>
      <c r="AQ12" s="203"/>
      <c r="AR12" s="204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12" customFormat="1" ht="15" customHeight="1">
      <c r="A13" s="111" t="s">
        <v>22</v>
      </c>
      <c r="B13" s="111">
        <f>K13+T13+AL13+AU13</f>
        <v>95.2</v>
      </c>
      <c r="C13" s="111">
        <f>L13+U13+AM13+AV13</f>
        <v>4214</v>
      </c>
      <c r="D13" s="111">
        <f>M13+V13+AN13</f>
        <v>3189</v>
      </c>
      <c r="E13" s="111">
        <f aca="true" t="shared" si="12" ref="E13:H14">N13+W13+AO13+AX13</f>
        <v>127</v>
      </c>
      <c r="F13" s="111">
        <f t="shared" si="12"/>
        <v>1575</v>
      </c>
      <c r="G13" s="111">
        <f t="shared" si="12"/>
        <v>378</v>
      </c>
      <c r="H13" s="111">
        <f t="shared" si="12"/>
        <v>1109</v>
      </c>
      <c r="J13" s="111" t="s">
        <v>29</v>
      </c>
      <c r="K13" s="111">
        <v>87</v>
      </c>
      <c r="L13" s="111">
        <v>3964</v>
      </c>
      <c r="M13" s="111">
        <f>N13+O13+P13+Q13</f>
        <v>2983</v>
      </c>
      <c r="N13" s="111">
        <v>122</v>
      </c>
      <c r="O13" s="111">
        <v>1518</v>
      </c>
      <c r="P13" s="111">
        <v>368</v>
      </c>
      <c r="Q13" s="111">
        <v>975</v>
      </c>
      <c r="S13" s="111" t="s">
        <v>22</v>
      </c>
      <c r="T13" s="111">
        <v>0.3</v>
      </c>
      <c r="U13" s="111">
        <v>80</v>
      </c>
      <c r="V13" s="111">
        <f>W13+X13+Y13+Z13</f>
        <v>58</v>
      </c>
      <c r="W13" s="111">
        <v>4</v>
      </c>
      <c r="X13" s="111">
        <v>37</v>
      </c>
      <c r="Y13" s="111">
        <v>8</v>
      </c>
      <c r="Z13" s="111">
        <v>9</v>
      </c>
      <c r="AB13" s="111" t="s">
        <v>22</v>
      </c>
      <c r="AC13" s="111">
        <v>0.3</v>
      </c>
      <c r="AD13" s="111">
        <v>80</v>
      </c>
      <c r="AE13" s="111">
        <f>AF13+AG13+AH13+AI13</f>
        <v>58</v>
      </c>
      <c r="AF13" s="111">
        <v>4</v>
      </c>
      <c r="AG13" s="111">
        <v>37</v>
      </c>
      <c r="AH13" s="111">
        <v>8</v>
      </c>
      <c r="AI13" s="111">
        <v>9</v>
      </c>
      <c r="AK13" s="111" t="s">
        <v>22</v>
      </c>
      <c r="AL13" s="118">
        <v>7.9</v>
      </c>
      <c r="AM13" s="111">
        <v>170</v>
      </c>
      <c r="AN13" s="111">
        <f>AO13+AP13+AQ13+AR13</f>
        <v>148</v>
      </c>
      <c r="AO13" s="111">
        <v>1</v>
      </c>
      <c r="AP13" s="111">
        <v>20</v>
      </c>
      <c r="AQ13" s="111">
        <v>2</v>
      </c>
      <c r="AR13" s="111">
        <v>125</v>
      </c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12" customFormat="1" ht="15" customHeight="1">
      <c r="A14" s="113" t="s">
        <v>30</v>
      </c>
      <c r="B14" s="111">
        <f>K14+T14+AL14+AU14</f>
        <v>0</v>
      </c>
      <c r="C14" s="111">
        <f>L14+U14+AM14+AV14</f>
        <v>0</v>
      </c>
      <c r="D14" s="111">
        <f>M14+V14+AN14</f>
        <v>0</v>
      </c>
      <c r="E14" s="111">
        <f t="shared" si="12"/>
        <v>0</v>
      </c>
      <c r="F14" s="111">
        <f t="shared" si="12"/>
        <v>0</v>
      </c>
      <c r="G14" s="111">
        <f t="shared" si="12"/>
        <v>0</v>
      </c>
      <c r="H14" s="111">
        <f t="shared" si="12"/>
        <v>0</v>
      </c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80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80" t="s">
        <v>2</v>
      </c>
      <c r="T15" s="169">
        <f>+T14/T13</f>
        <v>0</v>
      </c>
      <c r="U15" s="169">
        <f aca="true" t="shared" si="15" ref="U15:Z15">+U14/U13</f>
        <v>0</v>
      </c>
      <c r="V15" s="169">
        <f t="shared" si="15"/>
        <v>0</v>
      </c>
      <c r="W15" s="169">
        <f t="shared" si="15"/>
        <v>0</v>
      </c>
      <c r="X15" s="169">
        <f t="shared" si="15"/>
        <v>0</v>
      </c>
      <c r="Y15" s="169">
        <f t="shared" si="15"/>
        <v>0</v>
      </c>
      <c r="Z15" s="169">
        <f t="shared" si="15"/>
        <v>0</v>
      </c>
      <c r="AB15" s="80" t="s">
        <v>2</v>
      </c>
      <c r="AC15" s="169">
        <f>+AC14/AC13</f>
        <v>0</v>
      </c>
      <c r="AD15" s="169">
        <f aca="true" t="shared" si="16" ref="AD15:AI15">+AD14/AD13</f>
        <v>0</v>
      </c>
      <c r="AE15" s="169">
        <f t="shared" si="16"/>
        <v>0</v>
      </c>
      <c r="AF15" s="169">
        <f t="shared" si="16"/>
        <v>0</v>
      </c>
      <c r="AG15" s="169">
        <f t="shared" si="16"/>
        <v>0</v>
      </c>
      <c r="AH15" s="169">
        <f t="shared" si="16"/>
        <v>0</v>
      </c>
      <c r="AI15" s="169">
        <f t="shared" si="16"/>
        <v>0</v>
      </c>
      <c r="AK15" s="80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>
        <f t="shared" si="17"/>
        <v>0</v>
      </c>
      <c r="AP15" s="169">
        <f t="shared" si="17"/>
        <v>0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79" customFormat="1" ht="15" customHeight="1">
      <c r="A16" s="80" t="s">
        <v>3</v>
      </c>
      <c r="B16" s="80">
        <f aca="true" t="shared" si="19" ref="B16:C18">K16+T16+AL16+AU16</f>
        <v>0</v>
      </c>
      <c r="C16" s="80">
        <f t="shared" si="19"/>
        <v>0</v>
      </c>
      <c r="D16" s="80">
        <f>M16+V16+AN16</f>
        <v>0</v>
      </c>
      <c r="E16" s="80">
        <f aca="true" t="shared" si="20" ref="E16:H18">N16+W16+AO16+AX16</f>
        <v>0</v>
      </c>
      <c r="F16" s="80">
        <f t="shared" si="20"/>
        <v>0</v>
      </c>
      <c r="G16" s="80">
        <f t="shared" si="20"/>
        <v>0</v>
      </c>
      <c r="H16" s="80">
        <f t="shared" si="20"/>
        <v>0</v>
      </c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79" customFormat="1" ht="15" customHeight="1">
      <c r="A17" s="80" t="s">
        <v>4</v>
      </c>
      <c r="B17" s="80">
        <f t="shared" si="19"/>
        <v>0</v>
      </c>
      <c r="C17" s="80">
        <f t="shared" si="19"/>
        <v>0</v>
      </c>
      <c r="D17" s="80">
        <f>M17+V17+AN17</f>
        <v>0</v>
      </c>
      <c r="E17" s="80">
        <f t="shared" si="20"/>
        <v>0</v>
      </c>
      <c r="F17" s="80">
        <f t="shared" si="20"/>
        <v>0</v>
      </c>
      <c r="G17" s="80">
        <f t="shared" si="20"/>
        <v>0</v>
      </c>
      <c r="H17" s="80">
        <f t="shared" si="20"/>
        <v>0</v>
      </c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79" customFormat="1" ht="15" customHeight="1">
      <c r="A18" s="80" t="s">
        <v>5</v>
      </c>
      <c r="B18" s="80">
        <f t="shared" si="19"/>
        <v>0</v>
      </c>
      <c r="C18" s="80">
        <f t="shared" si="19"/>
        <v>0</v>
      </c>
      <c r="D18" s="80">
        <f>M18+V18+AN18</f>
        <v>0</v>
      </c>
      <c r="E18" s="80">
        <f t="shared" si="20"/>
        <v>0</v>
      </c>
      <c r="F18" s="80">
        <f t="shared" si="20"/>
        <v>0</v>
      </c>
      <c r="G18" s="80">
        <f t="shared" si="20"/>
        <v>0</v>
      </c>
      <c r="H18" s="80">
        <f t="shared" si="20"/>
        <v>0</v>
      </c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12" customFormat="1" ht="15" customHeight="1">
      <c r="A19" s="202" t="s">
        <v>6</v>
      </c>
      <c r="B19" s="203"/>
      <c r="C19" s="203"/>
      <c r="D19" s="203"/>
      <c r="E19" s="203"/>
      <c r="F19" s="203"/>
      <c r="G19" s="203"/>
      <c r="H19" s="204"/>
      <c r="J19" s="202" t="s">
        <v>6</v>
      </c>
      <c r="K19" s="203"/>
      <c r="L19" s="203"/>
      <c r="M19" s="203"/>
      <c r="N19" s="203"/>
      <c r="O19" s="203"/>
      <c r="P19" s="203"/>
      <c r="Q19" s="204"/>
      <c r="S19" s="202" t="s">
        <v>6</v>
      </c>
      <c r="T19" s="203"/>
      <c r="U19" s="203"/>
      <c r="V19" s="203"/>
      <c r="W19" s="203"/>
      <c r="X19" s="203"/>
      <c r="Y19" s="203"/>
      <c r="Z19" s="204"/>
      <c r="AB19" s="202" t="s">
        <v>6</v>
      </c>
      <c r="AC19" s="203"/>
      <c r="AD19" s="203"/>
      <c r="AE19" s="203"/>
      <c r="AF19" s="203"/>
      <c r="AG19" s="203"/>
      <c r="AH19" s="203"/>
      <c r="AI19" s="204"/>
      <c r="AK19" s="202" t="s">
        <v>6</v>
      </c>
      <c r="AL19" s="203"/>
      <c r="AM19" s="203"/>
      <c r="AN19" s="203"/>
      <c r="AO19" s="203"/>
      <c r="AP19" s="203"/>
      <c r="AQ19" s="203"/>
      <c r="AR19" s="204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12" customFormat="1" ht="15" customHeight="1">
      <c r="A20" s="111" t="s">
        <v>29</v>
      </c>
      <c r="B20" s="111">
        <f aca="true" t="shared" si="21" ref="B20:H21">K20+T20+AL20</f>
        <v>1790.5</v>
      </c>
      <c r="C20" s="111">
        <f t="shared" si="21"/>
        <v>77506</v>
      </c>
      <c r="D20" s="111">
        <f t="shared" si="21"/>
        <v>67284</v>
      </c>
      <c r="E20" s="111">
        <f t="shared" si="21"/>
        <v>16654</v>
      </c>
      <c r="F20" s="111">
        <f t="shared" si="21"/>
        <v>10982</v>
      </c>
      <c r="G20" s="111">
        <f t="shared" si="21"/>
        <v>2197</v>
      </c>
      <c r="H20" s="111">
        <f t="shared" si="21"/>
        <v>37451</v>
      </c>
      <c r="J20" s="111" t="s">
        <v>29</v>
      </c>
      <c r="K20" s="111">
        <f aca="true" t="shared" si="22" ref="K20:Q21">K23+K26+K29+K32+K35+K38</f>
        <v>927.2</v>
      </c>
      <c r="L20" s="116">
        <f t="shared" si="22"/>
        <v>23816</v>
      </c>
      <c r="M20" s="111">
        <f t="shared" si="22"/>
        <v>20170</v>
      </c>
      <c r="N20" s="111">
        <f t="shared" si="22"/>
        <v>2205</v>
      </c>
      <c r="O20" s="111">
        <f t="shared" si="22"/>
        <v>5960</v>
      </c>
      <c r="P20" s="111">
        <f t="shared" si="22"/>
        <v>1350</v>
      </c>
      <c r="Q20" s="111">
        <f t="shared" si="22"/>
        <v>10655</v>
      </c>
      <c r="S20" s="111" t="s">
        <v>29</v>
      </c>
      <c r="T20" s="111">
        <f aca="true" t="shared" si="23" ref="T20:Z21">T23+T26+T29+T32+T35+T38</f>
        <v>845.7000000000002</v>
      </c>
      <c r="U20" s="116">
        <f t="shared" si="23"/>
        <v>53310</v>
      </c>
      <c r="V20" s="111">
        <f t="shared" si="23"/>
        <v>46782</v>
      </c>
      <c r="W20" s="111">
        <f t="shared" si="23"/>
        <v>14363</v>
      </c>
      <c r="X20" s="111">
        <f t="shared" si="23"/>
        <v>4993</v>
      </c>
      <c r="Y20" s="111">
        <f t="shared" si="23"/>
        <v>845</v>
      </c>
      <c r="Z20" s="111">
        <f t="shared" si="23"/>
        <v>26581</v>
      </c>
      <c r="AB20" s="111" t="s">
        <v>29</v>
      </c>
      <c r="AC20" s="118">
        <f aca="true" t="shared" si="24" ref="AC20:AI21">AC23+AC26+AC29+AC32+AC35+AC38</f>
        <v>459.2</v>
      </c>
      <c r="AD20" s="116">
        <f t="shared" si="24"/>
        <v>35917</v>
      </c>
      <c r="AE20" s="111">
        <f t="shared" si="24"/>
        <v>31588</v>
      </c>
      <c r="AF20" s="111">
        <f t="shared" si="24"/>
        <v>12863</v>
      </c>
      <c r="AG20" s="111">
        <f t="shared" si="24"/>
        <v>1472</v>
      </c>
      <c r="AH20" s="111">
        <f t="shared" si="24"/>
        <v>334</v>
      </c>
      <c r="AI20" s="111">
        <f t="shared" si="24"/>
        <v>16919</v>
      </c>
      <c r="AK20" s="111" t="s">
        <v>29</v>
      </c>
      <c r="AL20" s="118">
        <f aca="true" t="shared" si="25" ref="AL20:AR21">AL23+AL26+AL29+AL32+AL35+AL38</f>
        <v>17.6</v>
      </c>
      <c r="AM20" s="116">
        <f t="shared" si="25"/>
        <v>380</v>
      </c>
      <c r="AN20" s="111">
        <f t="shared" si="25"/>
        <v>332</v>
      </c>
      <c r="AO20" s="111">
        <f t="shared" si="25"/>
        <v>86</v>
      </c>
      <c r="AP20" s="111">
        <f t="shared" si="25"/>
        <v>29</v>
      </c>
      <c r="AQ20" s="111">
        <f t="shared" si="25"/>
        <v>2</v>
      </c>
      <c r="AR20" s="111">
        <f t="shared" si="25"/>
        <v>215</v>
      </c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12" customFormat="1" ht="15" customHeight="1">
      <c r="A21" s="113" t="s">
        <v>30</v>
      </c>
      <c r="B21" s="111">
        <f t="shared" si="21"/>
        <v>0</v>
      </c>
      <c r="C21" s="111">
        <f t="shared" si="21"/>
        <v>0</v>
      </c>
      <c r="D21" s="111">
        <f t="shared" si="21"/>
        <v>0</v>
      </c>
      <c r="E21" s="111">
        <f t="shared" si="21"/>
        <v>0</v>
      </c>
      <c r="F21" s="111">
        <f t="shared" si="21"/>
        <v>0</v>
      </c>
      <c r="G21" s="111">
        <f t="shared" si="21"/>
        <v>0</v>
      </c>
      <c r="H21" s="111">
        <f t="shared" si="21"/>
        <v>0</v>
      </c>
      <c r="J21" s="113" t="s">
        <v>30</v>
      </c>
      <c r="K21" s="111">
        <f>K24+K27+K30+K33+K36+K39</f>
        <v>0</v>
      </c>
      <c r="L21" s="111">
        <f t="shared" si="22"/>
        <v>0</v>
      </c>
      <c r="M21" s="111">
        <f t="shared" si="22"/>
        <v>0</v>
      </c>
      <c r="N21" s="111">
        <f t="shared" si="22"/>
        <v>0</v>
      </c>
      <c r="O21" s="111">
        <f t="shared" si="22"/>
        <v>0</v>
      </c>
      <c r="P21" s="111">
        <f t="shared" si="22"/>
        <v>0</v>
      </c>
      <c r="Q21" s="111">
        <f t="shared" si="22"/>
        <v>0</v>
      </c>
      <c r="S21" s="113" t="s">
        <v>30</v>
      </c>
      <c r="T21" s="111">
        <f>T24+T27+T30+T33+T36+T39</f>
        <v>0</v>
      </c>
      <c r="U21" s="111">
        <f t="shared" si="23"/>
        <v>0</v>
      </c>
      <c r="V21" s="111">
        <f>V24+V27+V30+V33+V36+V39</f>
        <v>0</v>
      </c>
      <c r="W21" s="111">
        <f t="shared" si="23"/>
        <v>0</v>
      </c>
      <c r="X21" s="111">
        <f t="shared" si="23"/>
        <v>0</v>
      </c>
      <c r="Y21" s="111">
        <f t="shared" si="23"/>
        <v>0</v>
      </c>
      <c r="Z21" s="111">
        <f t="shared" si="23"/>
        <v>0</v>
      </c>
      <c r="AB21" s="113" t="s">
        <v>30</v>
      </c>
      <c r="AC21" s="118">
        <f>AC24+AC27+AC30+AC33+AC36+AC39</f>
        <v>0</v>
      </c>
      <c r="AD21" s="111">
        <f t="shared" si="24"/>
        <v>0</v>
      </c>
      <c r="AE21" s="111">
        <f t="shared" si="24"/>
        <v>0</v>
      </c>
      <c r="AF21" s="111">
        <f t="shared" si="24"/>
        <v>0</v>
      </c>
      <c r="AG21" s="111">
        <f t="shared" si="24"/>
        <v>0</v>
      </c>
      <c r="AH21" s="111">
        <f t="shared" si="24"/>
        <v>0</v>
      </c>
      <c r="AI21" s="111">
        <f t="shared" si="24"/>
        <v>0</v>
      </c>
      <c r="AK21" s="113" t="s">
        <v>30</v>
      </c>
      <c r="AL21" s="118">
        <f>AL24+AL27+AL30+AL33+AL36+AL39</f>
        <v>0</v>
      </c>
      <c r="AM21" s="111">
        <f t="shared" si="25"/>
        <v>0</v>
      </c>
      <c r="AN21" s="111">
        <f t="shared" si="25"/>
        <v>0</v>
      </c>
      <c r="AO21" s="111">
        <f t="shared" si="25"/>
        <v>0</v>
      </c>
      <c r="AP21" s="111">
        <f t="shared" si="25"/>
        <v>0</v>
      </c>
      <c r="AQ21" s="111">
        <f t="shared" si="25"/>
        <v>0</v>
      </c>
      <c r="AR21" s="111">
        <f t="shared" si="25"/>
        <v>0</v>
      </c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31</v>
      </c>
      <c r="K22" s="82">
        <f aca="true" t="shared" si="28" ref="K22:Q22">+K21/K20*100</f>
        <v>0</v>
      </c>
      <c r="L22" s="82">
        <f t="shared" si="28"/>
        <v>0</v>
      </c>
      <c r="M22" s="82">
        <f t="shared" si="28"/>
        <v>0</v>
      </c>
      <c r="N22" s="82">
        <f t="shared" si="28"/>
        <v>0</v>
      </c>
      <c r="O22" s="82">
        <f t="shared" si="28"/>
        <v>0</v>
      </c>
      <c r="P22" s="82">
        <f t="shared" si="28"/>
        <v>0</v>
      </c>
      <c r="Q22" s="82">
        <f t="shared" si="28"/>
        <v>0</v>
      </c>
      <c r="S22" s="80" t="s">
        <v>31</v>
      </c>
      <c r="T22" s="145">
        <f aca="true" t="shared" si="29" ref="T22:Z22">T21/T20</f>
        <v>0</v>
      </c>
      <c r="U22" s="145">
        <f t="shared" si="29"/>
        <v>0</v>
      </c>
      <c r="V22" s="145">
        <f t="shared" si="29"/>
        <v>0</v>
      </c>
      <c r="W22" s="145">
        <f t="shared" si="29"/>
        <v>0</v>
      </c>
      <c r="X22" s="145">
        <f t="shared" si="29"/>
        <v>0</v>
      </c>
      <c r="Y22" s="145">
        <f t="shared" si="29"/>
        <v>0</v>
      </c>
      <c r="Z22" s="145">
        <f t="shared" si="29"/>
        <v>0</v>
      </c>
      <c r="AB22" s="80" t="s">
        <v>31</v>
      </c>
      <c r="AC22" s="145">
        <f aca="true" t="shared" si="30" ref="AC22:AI22">AC21/AC20</f>
        <v>0</v>
      </c>
      <c r="AD22" s="145">
        <f t="shared" si="30"/>
        <v>0</v>
      </c>
      <c r="AE22" s="145">
        <f t="shared" si="30"/>
        <v>0</v>
      </c>
      <c r="AF22" s="145">
        <f t="shared" si="30"/>
        <v>0</v>
      </c>
      <c r="AG22" s="145">
        <f t="shared" si="30"/>
        <v>0</v>
      </c>
      <c r="AH22" s="145">
        <f t="shared" si="30"/>
        <v>0</v>
      </c>
      <c r="AI22" s="145">
        <f t="shared" si="30"/>
        <v>0</v>
      </c>
      <c r="AK22" s="80" t="s">
        <v>31</v>
      </c>
      <c r="AL22" s="145">
        <f aca="true" t="shared" si="31" ref="AL22:AR22">AL21/AL20</f>
        <v>0</v>
      </c>
      <c r="AM22" s="145">
        <f t="shared" si="31"/>
        <v>0</v>
      </c>
      <c r="AN22" s="145">
        <f t="shared" si="31"/>
        <v>0</v>
      </c>
      <c r="AO22" s="145">
        <f t="shared" si="31"/>
        <v>0</v>
      </c>
      <c r="AP22" s="145">
        <f t="shared" si="31"/>
        <v>0</v>
      </c>
      <c r="AQ22" s="145">
        <f t="shared" si="31"/>
        <v>0</v>
      </c>
      <c r="AR22" s="145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79" customFormat="1" ht="15" customHeight="1">
      <c r="A23" s="80" t="s">
        <v>23</v>
      </c>
      <c r="B23" s="80">
        <f>K23+T23+AL23+AU23</f>
        <v>80</v>
      </c>
      <c r="C23" s="80">
        <f>L23+U23+AM23+AV23</f>
        <v>5761</v>
      </c>
      <c r="D23" s="80">
        <f>M23+V23+AN23</f>
        <v>5082</v>
      </c>
      <c r="E23" s="80">
        <f aca="true" t="shared" si="33" ref="E23:H24">N23+W23+AO23+AX23</f>
        <v>1350</v>
      </c>
      <c r="F23" s="80">
        <f t="shared" si="33"/>
        <v>413</v>
      </c>
      <c r="G23" s="80">
        <f t="shared" si="33"/>
        <v>93</v>
      </c>
      <c r="H23" s="80">
        <f t="shared" si="33"/>
        <v>3226</v>
      </c>
      <c r="J23" s="80" t="s">
        <v>23</v>
      </c>
      <c r="K23" s="91">
        <v>31</v>
      </c>
      <c r="L23" s="91">
        <v>1619</v>
      </c>
      <c r="M23" s="80">
        <f>N23+O23+P23+Q23</f>
        <v>1393</v>
      </c>
      <c r="N23" s="91">
        <v>250</v>
      </c>
      <c r="O23" s="91">
        <v>348</v>
      </c>
      <c r="P23" s="91">
        <v>71</v>
      </c>
      <c r="Q23" s="158">
        <v>724</v>
      </c>
      <c r="S23" s="80" t="s">
        <v>23</v>
      </c>
      <c r="T23" s="91">
        <v>49</v>
      </c>
      <c r="U23" s="91">
        <v>4142</v>
      </c>
      <c r="V23" s="80">
        <f>W23+X23+Y23+Z23</f>
        <v>3689</v>
      </c>
      <c r="W23" s="91">
        <v>1100</v>
      </c>
      <c r="X23" s="91">
        <v>65</v>
      </c>
      <c r="Y23" s="91">
        <v>22</v>
      </c>
      <c r="Z23" s="91">
        <v>2502</v>
      </c>
      <c r="AB23" s="80" t="s">
        <v>23</v>
      </c>
      <c r="AC23" s="80">
        <v>48.2</v>
      </c>
      <c r="AD23" s="80">
        <v>4069</v>
      </c>
      <c r="AE23" s="80">
        <f>AF23+AG23+AH23+AI23</f>
        <v>3651</v>
      </c>
      <c r="AF23" s="80">
        <v>1098</v>
      </c>
      <c r="AG23" s="80">
        <v>73</v>
      </c>
      <c r="AH23" s="80">
        <v>22</v>
      </c>
      <c r="AI23" s="80">
        <v>2458</v>
      </c>
      <c r="AK23" s="80" t="s">
        <v>23</v>
      </c>
      <c r="AL23" s="94">
        <v>0</v>
      </c>
      <c r="AM23" s="80">
        <v>0</v>
      </c>
      <c r="AN23" s="80">
        <f>AO23+AP23+AQ23+AR23</f>
        <v>0</v>
      </c>
      <c r="AO23" s="80">
        <v>0</v>
      </c>
      <c r="AP23" s="80">
        <v>0</v>
      </c>
      <c r="AQ23" s="80">
        <v>0</v>
      </c>
      <c r="AR23" s="80">
        <v>0</v>
      </c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79" customFormat="1" ht="15" customHeight="1">
      <c r="A24" s="80" t="s">
        <v>32</v>
      </c>
      <c r="B24" s="80">
        <f>K24+T24+AL24+AU24</f>
        <v>0</v>
      </c>
      <c r="C24" s="80">
        <f>L24+U24+AM24+AV24</f>
        <v>0</v>
      </c>
      <c r="D24" s="80">
        <f>M24+V24+AN24</f>
        <v>0</v>
      </c>
      <c r="E24" s="80">
        <f t="shared" si="33"/>
        <v>0</v>
      </c>
      <c r="F24" s="80">
        <f t="shared" si="33"/>
        <v>0</v>
      </c>
      <c r="G24" s="80">
        <f t="shared" si="33"/>
        <v>0</v>
      </c>
      <c r="H24" s="80">
        <f t="shared" si="33"/>
        <v>0</v>
      </c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>
        <f>B24/B23</f>
        <v>0</v>
      </c>
      <c r="C25" s="93">
        <f aca="true" t="shared" si="34" ref="C25:H25">C24/C23</f>
        <v>0</v>
      </c>
      <c r="D25" s="93">
        <f t="shared" si="34"/>
        <v>0</v>
      </c>
      <c r="E25" s="93">
        <f t="shared" si="34"/>
        <v>0</v>
      </c>
      <c r="F25" s="93">
        <f t="shared" si="34"/>
        <v>0</v>
      </c>
      <c r="G25" s="93">
        <f t="shared" si="34"/>
        <v>0</v>
      </c>
      <c r="H25" s="93">
        <f t="shared" si="34"/>
        <v>0</v>
      </c>
      <c r="J25" s="80" t="s">
        <v>2</v>
      </c>
      <c r="K25" s="169">
        <f>+K24/K23</f>
        <v>0</v>
      </c>
      <c r="L25" s="169">
        <f aca="true" t="shared" si="35" ref="L25:Q25">+L24/L23</f>
        <v>0</v>
      </c>
      <c r="M25" s="169">
        <f t="shared" si="35"/>
        <v>0</v>
      </c>
      <c r="N25" s="169">
        <f t="shared" si="35"/>
        <v>0</v>
      </c>
      <c r="O25" s="169">
        <f t="shared" si="35"/>
        <v>0</v>
      </c>
      <c r="P25" s="169">
        <f t="shared" si="35"/>
        <v>0</v>
      </c>
      <c r="Q25" s="169">
        <f t="shared" si="35"/>
        <v>0</v>
      </c>
      <c r="S25" s="80" t="s">
        <v>2</v>
      </c>
      <c r="T25" s="169">
        <f>+T24/T23</f>
        <v>0</v>
      </c>
      <c r="U25" s="169">
        <f aca="true" t="shared" si="36" ref="U25:Z25">+U24/U23</f>
        <v>0</v>
      </c>
      <c r="V25" s="169">
        <f t="shared" si="36"/>
        <v>0</v>
      </c>
      <c r="W25" s="169">
        <f t="shared" si="36"/>
        <v>0</v>
      </c>
      <c r="X25" s="169">
        <f t="shared" si="36"/>
        <v>0</v>
      </c>
      <c r="Y25" s="169">
        <f t="shared" si="36"/>
        <v>0</v>
      </c>
      <c r="Z25" s="169">
        <f t="shared" si="36"/>
        <v>0</v>
      </c>
      <c r="AB25" s="80" t="s">
        <v>2</v>
      </c>
      <c r="AC25" s="169">
        <f>+AC24/AC23</f>
        <v>0</v>
      </c>
      <c r="AD25" s="169">
        <f aca="true" t="shared" si="37" ref="AD25:AI25">+AD24/AD23</f>
        <v>0</v>
      </c>
      <c r="AE25" s="169">
        <f t="shared" si="37"/>
        <v>0</v>
      </c>
      <c r="AF25" s="169">
        <f t="shared" si="37"/>
        <v>0</v>
      </c>
      <c r="AG25" s="169">
        <f t="shared" si="37"/>
        <v>0</v>
      </c>
      <c r="AH25" s="169">
        <f t="shared" si="37"/>
        <v>0</v>
      </c>
      <c r="AI25" s="169">
        <f t="shared" si="37"/>
        <v>0</v>
      </c>
      <c r="AK25" s="80" t="s">
        <v>2</v>
      </c>
      <c r="AL25" s="169" t="e">
        <f>+AL24/AL23</f>
        <v>#DIV/0!</v>
      </c>
      <c r="AM25" s="169" t="e">
        <f aca="true" t="shared" si="38" ref="AM25:AR25">+AM24/AM23</f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79" customFormat="1" ht="15" customHeight="1">
      <c r="A26" s="80" t="s">
        <v>24</v>
      </c>
      <c r="B26" s="80">
        <f>K26+T26+AL26+AU26</f>
        <v>907.8</v>
      </c>
      <c r="C26" s="80">
        <f>L26+U26+AM26+AV26</f>
        <v>38537</v>
      </c>
      <c r="D26" s="80">
        <f>M26+V26+AN26</f>
        <v>33486</v>
      </c>
      <c r="E26" s="80">
        <f aca="true" t="shared" si="40" ref="E26:H27">N26+W26+AO26+AX26</f>
        <v>8585</v>
      </c>
      <c r="F26" s="80">
        <f t="shared" si="40"/>
        <v>5560</v>
      </c>
      <c r="G26" s="80">
        <f t="shared" si="40"/>
        <v>870</v>
      </c>
      <c r="H26" s="80">
        <f t="shared" si="40"/>
        <v>18471</v>
      </c>
      <c r="J26" s="80" t="s">
        <v>24</v>
      </c>
      <c r="K26" s="91">
        <v>380.3</v>
      </c>
      <c r="L26" s="91">
        <v>8271</v>
      </c>
      <c r="M26" s="80">
        <f>N26+O26+P26+Q26</f>
        <v>6771</v>
      </c>
      <c r="N26" s="91">
        <v>653</v>
      </c>
      <c r="O26" s="91">
        <v>2525</v>
      </c>
      <c r="P26" s="91">
        <v>500</v>
      </c>
      <c r="Q26" s="158">
        <v>3093</v>
      </c>
      <c r="S26" s="80" t="s">
        <v>24</v>
      </c>
      <c r="T26" s="91">
        <v>510.7</v>
      </c>
      <c r="U26" s="91">
        <v>29956</v>
      </c>
      <c r="V26" s="80">
        <f>W26+X26+Y26+Z26</f>
        <v>26442</v>
      </c>
      <c r="W26" s="91">
        <v>7853</v>
      </c>
      <c r="X26" s="91">
        <v>3019</v>
      </c>
      <c r="Y26" s="91">
        <v>370</v>
      </c>
      <c r="Z26" s="91">
        <v>15200</v>
      </c>
      <c r="AB26" s="80" t="s">
        <v>24</v>
      </c>
      <c r="AC26" s="80">
        <v>282.59999999999997</v>
      </c>
      <c r="AD26" s="82">
        <v>18514</v>
      </c>
      <c r="AE26" s="80">
        <f>AF26+AG26+AH26+AI26</f>
        <v>15773</v>
      </c>
      <c r="AF26" s="82">
        <v>6338</v>
      </c>
      <c r="AG26" s="82">
        <v>345</v>
      </c>
      <c r="AH26" s="82">
        <v>53</v>
      </c>
      <c r="AI26" s="82">
        <v>9037</v>
      </c>
      <c r="AK26" s="80" t="s">
        <v>24</v>
      </c>
      <c r="AL26" s="94">
        <v>16.8</v>
      </c>
      <c r="AM26" s="82">
        <v>310</v>
      </c>
      <c r="AN26" s="80">
        <f>AO26+AP26+AQ26+AR26</f>
        <v>273</v>
      </c>
      <c r="AO26" s="82">
        <v>79</v>
      </c>
      <c r="AP26" s="82">
        <v>16</v>
      </c>
      <c r="AQ26" s="82">
        <v>0</v>
      </c>
      <c r="AR26" s="82">
        <v>178</v>
      </c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79" customFormat="1" ht="15" customHeight="1">
      <c r="A27" s="80" t="s">
        <v>33</v>
      </c>
      <c r="B27" s="80">
        <f>K27+T27+AL27+AU27</f>
        <v>0</v>
      </c>
      <c r="C27" s="80">
        <f>L27+U27+AM27+AV27</f>
        <v>0</v>
      </c>
      <c r="D27" s="80">
        <f>M27+V27+AN27</f>
        <v>0</v>
      </c>
      <c r="E27" s="80">
        <f t="shared" si="40"/>
        <v>0</v>
      </c>
      <c r="F27" s="80">
        <f t="shared" si="40"/>
        <v>0</v>
      </c>
      <c r="G27" s="80">
        <f t="shared" si="40"/>
        <v>0</v>
      </c>
      <c r="H27" s="80">
        <f t="shared" si="40"/>
        <v>0</v>
      </c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80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80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80" t="s">
        <v>2</v>
      </c>
      <c r="AC28" s="169">
        <f>+AC27/AC26</f>
        <v>0</v>
      </c>
      <c r="AD28" s="169">
        <f aca="true" t="shared" si="44" ref="AD28:AI28">+AD27/AD26</f>
        <v>0</v>
      </c>
      <c r="AE28" s="169">
        <f t="shared" si="44"/>
        <v>0</v>
      </c>
      <c r="AF28" s="169">
        <f t="shared" si="44"/>
        <v>0</v>
      </c>
      <c r="AG28" s="169">
        <f t="shared" si="44"/>
        <v>0</v>
      </c>
      <c r="AH28" s="169">
        <f t="shared" si="44"/>
        <v>0</v>
      </c>
      <c r="AI28" s="169">
        <f t="shared" si="44"/>
        <v>0</v>
      </c>
      <c r="AK28" s="80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>
        <f t="shared" si="45"/>
        <v>0</v>
      </c>
      <c r="AP28" s="169">
        <f t="shared" si="45"/>
        <v>0</v>
      </c>
      <c r="AQ28" s="169" t="e">
        <f t="shared" si="45"/>
        <v>#DIV/0!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79" customFormat="1" ht="15" customHeight="1">
      <c r="A29" s="80" t="s">
        <v>25</v>
      </c>
      <c r="B29" s="80">
        <f>K29+T29+AL29+AU29</f>
        <v>130.9</v>
      </c>
      <c r="C29" s="80">
        <f>L29+U29+AM29+AV29</f>
        <v>8737</v>
      </c>
      <c r="D29" s="80">
        <f>M29+V29+AN29</f>
        <v>7134</v>
      </c>
      <c r="E29" s="80">
        <f aca="true" t="shared" si="47" ref="E29:H30">N29+W29+AO29+AX29</f>
        <v>1540</v>
      </c>
      <c r="F29" s="80">
        <f t="shared" si="47"/>
        <v>1181</v>
      </c>
      <c r="G29" s="80">
        <f t="shared" si="47"/>
        <v>306</v>
      </c>
      <c r="H29" s="80">
        <f t="shared" si="47"/>
        <v>4107</v>
      </c>
      <c r="J29" s="80" t="s">
        <v>25</v>
      </c>
      <c r="K29" s="91">
        <v>63.9</v>
      </c>
      <c r="L29" s="91">
        <v>3057</v>
      </c>
      <c r="M29" s="80">
        <f>N29+O29+P29+Q29</f>
        <v>2425</v>
      </c>
      <c r="N29" s="91">
        <v>309</v>
      </c>
      <c r="O29" s="91">
        <v>804</v>
      </c>
      <c r="P29" s="91">
        <v>240</v>
      </c>
      <c r="Q29" s="158">
        <v>1072</v>
      </c>
      <c r="S29" s="80" t="s">
        <v>25</v>
      </c>
      <c r="T29" s="91">
        <v>66.7</v>
      </c>
      <c r="U29" s="91">
        <v>5660</v>
      </c>
      <c r="V29" s="80">
        <f>W29+X29+Y29+Z29</f>
        <v>4698</v>
      </c>
      <c r="W29" s="91">
        <v>1229</v>
      </c>
      <c r="X29" s="91">
        <v>376</v>
      </c>
      <c r="Y29" s="91">
        <v>66</v>
      </c>
      <c r="Z29" s="91">
        <v>3027</v>
      </c>
      <c r="AB29" s="80" t="s">
        <v>25</v>
      </c>
      <c r="AC29" s="80">
        <v>10</v>
      </c>
      <c r="AD29" s="82">
        <v>2017</v>
      </c>
      <c r="AE29" s="80">
        <f>AF29+AG29+AH29+AI29</f>
        <v>1747</v>
      </c>
      <c r="AF29" s="82">
        <v>618</v>
      </c>
      <c r="AG29" s="82">
        <v>33</v>
      </c>
      <c r="AH29" s="82">
        <v>10</v>
      </c>
      <c r="AI29" s="82">
        <v>1086</v>
      </c>
      <c r="AK29" s="80" t="s">
        <v>25</v>
      </c>
      <c r="AL29" s="94">
        <v>0.3</v>
      </c>
      <c r="AM29" s="82">
        <v>20</v>
      </c>
      <c r="AN29" s="80">
        <f>AO29+AP29+AQ29+AR29</f>
        <v>11</v>
      </c>
      <c r="AO29" s="82">
        <v>2</v>
      </c>
      <c r="AP29" s="82">
        <v>1</v>
      </c>
      <c r="AQ29" s="82">
        <v>0</v>
      </c>
      <c r="AR29" s="82">
        <v>8</v>
      </c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79" customFormat="1" ht="15" customHeight="1">
      <c r="A30" s="80" t="s">
        <v>34</v>
      </c>
      <c r="B30" s="80">
        <f>K30+T30+AL30+AU30</f>
        <v>0</v>
      </c>
      <c r="C30" s="80">
        <f>L30+U30+AM30+AV30</f>
        <v>0</v>
      </c>
      <c r="D30" s="80">
        <f>M30+V30+AN30</f>
        <v>0</v>
      </c>
      <c r="E30" s="80">
        <f t="shared" si="47"/>
        <v>0</v>
      </c>
      <c r="F30" s="80">
        <f t="shared" si="47"/>
        <v>0</v>
      </c>
      <c r="G30" s="80">
        <f t="shared" si="47"/>
        <v>0</v>
      </c>
      <c r="H30" s="80">
        <f t="shared" si="47"/>
        <v>0</v>
      </c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80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80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80" t="s">
        <v>2</v>
      </c>
      <c r="AC31" s="169">
        <f>+AC30/AC29</f>
        <v>0</v>
      </c>
      <c r="AD31" s="169">
        <f aca="true" t="shared" si="51" ref="AD31:AI31">+AD30/AD29</f>
        <v>0</v>
      </c>
      <c r="AE31" s="169">
        <f t="shared" si="51"/>
        <v>0</v>
      </c>
      <c r="AF31" s="169">
        <f t="shared" si="51"/>
        <v>0</v>
      </c>
      <c r="AG31" s="169">
        <f t="shared" si="51"/>
        <v>0</v>
      </c>
      <c r="AH31" s="169">
        <f t="shared" si="51"/>
        <v>0</v>
      </c>
      <c r="AI31" s="169">
        <f t="shared" si="51"/>
        <v>0</v>
      </c>
      <c r="AK31" s="80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>
        <f t="shared" si="52"/>
        <v>0</v>
      </c>
      <c r="AP31" s="169">
        <f t="shared" si="52"/>
        <v>0</v>
      </c>
      <c r="AQ31" s="169" t="e">
        <f t="shared" si="52"/>
        <v>#DIV/0!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79" customFormat="1" ht="15" customHeight="1">
      <c r="A32" s="80" t="s">
        <v>26</v>
      </c>
      <c r="B32" s="80">
        <f>K32+T32+AL32+AU32</f>
        <v>10.900000000000002</v>
      </c>
      <c r="C32" s="80">
        <f>L32+U32+AM32+AV32</f>
        <v>2587</v>
      </c>
      <c r="D32" s="80">
        <f>M32+V32+AN32</f>
        <v>2320</v>
      </c>
      <c r="E32" s="80">
        <f aca="true" t="shared" si="54" ref="E32:H33">N32+W32+AO32+AX32</f>
        <v>1179</v>
      </c>
      <c r="F32" s="80">
        <f t="shared" si="54"/>
        <v>728</v>
      </c>
      <c r="G32" s="80">
        <f t="shared" si="54"/>
        <v>62</v>
      </c>
      <c r="H32" s="80">
        <f t="shared" si="54"/>
        <v>351</v>
      </c>
      <c r="J32" s="80" t="s">
        <v>26</v>
      </c>
      <c r="K32" s="91">
        <v>0.3</v>
      </c>
      <c r="L32" s="91">
        <v>12</v>
      </c>
      <c r="M32" s="80">
        <f>N32+O32+P32+Q32</f>
        <v>9</v>
      </c>
      <c r="N32" s="91">
        <v>4</v>
      </c>
      <c r="O32" s="91">
        <v>1</v>
      </c>
      <c r="P32" s="91">
        <v>0</v>
      </c>
      <c r="Q32" s="158">
        <v>4</v>
      </c>
      <c r="S32" s="80" t="s">
        <v>26</v>
      </c>
      <c r="T32" s="91">
        <v>10.600000000000001</v>
      </c>
      <c r="U32" s="91">
        <v>2575</v>
      </c>
      <c r="V32" s="80">
        <f>W32+X32+Y32+Z32</f>
        <v>2311</v>
      </c>
      <c r="W32" s="91">
        <v>1175</v>
      </c>
      <c r="X32" s="91">
        <v>727</v>
      </c>
      <c r="Y32" s="91">
        <v>62</v>
      </c>
      <c r="Z32" s="91">
        <v>347</v>
      </c>
      <c r="AB32" s="80" t="s">
        <v>26</v>
      </c>
      <c r="AC32" s="80">
        <v>10.600000000000001</v>
      </c>
      <c r="AD32" s="82">
        <v>2575</v>
      </c>
      <c r="AE32" s="80">
        <f>AF32+AG32+AH32+AI32</f>
        <v>2411</v>
      </c>
      <c r="AF32" s="82">
        <v>1175</v>
      </c>
      <c r="AG32" s="82">
        <v>827</v>
      </c>
      <c r="AH32" s="82">
        <v>62</v>
      </c>
      <c r="AI32" s="82">
        <v>347</v>
      </c>
      <c r="AK32" s="80" t="s">
        <v>26</v>
      </c>
      <c r="AL32" s="94">
        <v>0</v>
      </c>
      <c r="AM32" s="82">
        <v>0</v>
      </c>
      <c r="AN32" s="80">
        <f>AO32+AP32+AQ32+AR32</f>
        <v>0</v>
      </c>
      <c r="AO32" s="82">
        <v>0</v>
      </c>
      <c r="AP32" s="82">
        <v>0</v>
      </c>
      <c r="AQ32" s="82">
        <v>0</v>
      </c>
      <c r="AR32" s="82">
        <v>0</v>
      </c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79" customFormat="1" ht="15" customHeight="1">
      <c r="A33" s="80" t="s">
        <v>35</v>
      </c>
      <c r="B33" s="80">
        <f>K33+T33+AL33+AU33</f>
        <v>0</v>
      </c>
      <c r="C33" s="80">
        <f>L33+U33+AM33+AV33</f>
        <v>0</v>
      </c>
      <c r="D33" s="80">
        <f>M33+V33+AN33</f>
        <v>0</v>
      </c>
      <c r="E33" s="80">
        <f t="shared" si="54"/>
        <v>0</v>
      </c>
      <c r="F33" s="80">
        <f t="shared" si="54"/>
        <v>0</v>
      </c>
      <c r="G33" s="80">
        <f t="shared" si="54"/>
        <v>0</v>
      </c>
      <c r="H33" s="80">
        <f t="shared" si="54"/>
        <v>0</v>
      </c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J34" s="80" t="s">
        <v>2</v>
      </c>
      <c r="K34" s="172">
        <f aca="true" t="shared" si="56" ref="K34:Q34">+K33/K32*100</f>
        <v>0</v>
      </c>
      <c r="L34" s="172">
        <f t="shared" si="56"/>
        <v>0</v>
      </c>
      <c r="M34" s="172">
        <f t="shared" si="56"/>
        <v>0</v>
      </c>
      <c r="N34" s="172">
        <f t="shared" si="56"/>
        <v>0</v>
      </c>
      <c r="O34" s="172">
        <f t="shared" si="56"/>
        <v>0</v>
      </c>
      <c r="P34" s="172" t="e">
        <f t="shared" si="56"/>
        <v>#DIV/0!</v>
      </c>
      <c r="Q34" s="172">
        <f t="shared" si="56"/>
        <v>0</v>
      </c>
      <c r="S34" s="80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>
        <f t="shared" si="57"/>
        <v>0</v>
      </c>
      <c r="Z34" s="169">
        <f t="shared" si="57"/>
        <v>0</v>
      </c>
      <c r="AB34" s="80" t="s">
        <v>2</v>
      </c>
      <c r="AC34" s="169">
        <f>+AC33/AC32</f>
        <v>0</v>
      </c>
      <c r="AD34" s="169">
        <f aca="true" t="shared" si="58" ref="AD34:AI34">+AD33/AD32</f>
        <v>0</v>
      </c>
      <c r="AE34" s="169">
        <f t="shared" si="58"/>
        <v>0</v>
      </c>
      <c r="AF34" s="169">
        <f t="shared" si="58"/>
        <v>0</v>
      </c>
      <c r="AG34" s="169">
        <f t="shared" si="58"/>
        <v>0</v>
      </c>
      <c r="AH34" s="169">
        <f t="shared" si="58"/>
        <v>0</v>
      </c>
      <c r="AI34" s="169">
        <f t="shared" si="58"/>
        <v>0</v>
      </c>
      <c r="AK34" s="80" t="s">
        <v>2</v>
      </c>
      <c r="AL34" s="169" t="e">
        <f>+AL33/AL32</f>
        <v>#DIV/0!</v>
      </c>
      <c r="AM34" s="169" t="e">
        <f aca="true" t="shared" si="59" ref="AM34:AR34">+AM33/AM32</f>
        <v>#DIV/0!</v>
      </c>
      <c r="AN34" s="169" t="e">
        <f t="shared" si="59"/>
        <v>#DIV/0!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 t="e">
        <f t="shared" si="59"/>
        <v>#DIV/0!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79" customFormat="1" ht="15" customHeight="1">
      <c r="A35" s="80" t="s">
        <v>27</v>
      </c>
      <c r="B35" s="80">
        <f>K35+T35+AL35+AU35</f>
        <v>20.1</v>
      </c>
      <c r="C35" s="80">
        <f>L35+U35+AM35+AV35</f>
        <v>1637</v>
      </c>
      <c r="D35" s="80">
        <f>M35+V35+AN35</f>
        <v>1448</v>
      </c>
      <c r="E35" s="80">
        <f aca="true" t="shared" si="61" ref="E35:H36">N35+W35+AO35+AX35</f>
        <v>152</v>
      </c>
      <c r="F35" s="80">
        <f t="shared" si="61"/>
        <v>656</v>
      </c>
      <c r="G35" s="80">
        <f t="shared" si="61"/>
        <v>152</v>
      </c>
      <c r="H35" s="80">
        <f t="shared" si="61"/>
        <v>488</v>
      </c>
      <c r="J35" s="80" t="s">
        <v>27</v>
      </c>
      <c r="K35" s="91">
        <v>1</v>
      </c>
      <c r="L35" s="91">
        <v>190</v>
      </c>
      <c r="M35" s="80">
        <f>N35+O35+P35+Q35</f>
        <v>171</v>
      </c>
      <c r="N35" s="91">
        <v>21</v>
      </c>
      <c r="O35" s="91">
        <v>80</v>
      </c>
      <c r="P35" s="91">
        <v>9</v>
      </c>
      <c r="Q35" s="158">
        <v>61</v>
      </c>
      <c r="S35" s="80" t="s">
        <v>27</v>
      </c>
      <c r="T35" s="91">
        <v>19.1</v>
      </c>
      <c r="U35" s="91">
        <v>1447</v>
      </c>
      <c r="V35" s="80">
        <f>W35+X35+Y35+Z35</f>
        <v>1277</v>
      </c>
      <c r="W35" s="91">
        <v>131</v>
      </c>
      <c r="X35" s="91">
        <v>576</v>
      </c>
      <c r="Y35" s="91">
        <v>143</v>
      </c>
      <c r="Z35" s="91">
        <v>427</v>
      </c>
      <c r="AB35" s="80" t="s">
        <v>27</v>
      </c>
      <c r="AC35" s="80">
        <v>0</v>
      </c>
      <c r="AD35" s="82">
        <v>0</v>
      </c>
      <c r="AE35" s="80">
        <f>AF35+AG35+AH35+AI35</f>
        <v>0</v>
      </c>
      <c r="AF35" s="82">
        <v>0</v>
      </c>
      <c r="AG35" s="82">
        <v>0</v>
      </c>
      <c r="AH35" s="82">
        <v>0</v>
      </c>
      <c r="AI35" s="82">
        <v>0</v>
      </c>
      <c r="AK35" s="80" t="s">
        <v>27</v>
      </c>
      <c r="AL35" s="94">
        <v>0</v>
      </c>
      <c r="AM35" s="82">
        <v>0</v>
      </c>
      <c r="AN35" s="80">
        <f>AO35+AP35+AQ35+AR35</f>
        <v>0</v>
      </c>
      <c r="AO35" s="82">
        <v>0</v>
      </c>
      <c r="AP35" s="82">
        <v>0</v>
      </c>
      <c r="AQ35" s="82">
        <v>0</v>
      </c>
      <c r="AR35" s="82">
        <v>0</v>
      </c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79" customFormat="1" ht="15" customHeight="1">
      <c r="A36" s="80" t="s">
        <v>36</v>
      </c>
      <c r="B36" s="80">
        <f>K36+T36+AL36+AU36</f>
        <v>0</v>
      </c>
      <c r="C36" s="80">
        <f>L36+U36+AM36+AV36</f>
        <v>0</v>
      </c>
      <c r="D36" s="80">
        <f>M36+V36+AN36</f>
        <v>0</v>
      </c>
      <c r="E36" s="80">
        <f t="shared" si="61"/>
        <v>0</v>
      </c>
      <c r="F36" s="80">
        <f t="shared" si="61"/>
        <v>0</v>
      </c>
      <c r="G36" s="80">
        <f t="shared" si="61"/>
        <v>0</v>
      </c>
      <c r="H36" s="80">
        <f t="shared" si="61"/>
        <v>0</v>
      </c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88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80" t="s">
        <v>2</v>
      </c>
      <c r="K37" s="169">
        <f>+K36/K35</f>
        <v>0</v>
      </c>
      <c r="L37" s="169">
        <f aca="true" t="shared" si="63" ref="L37:Q37">+L36/L35</f>
        <v>0</v>
      </c>
      <c r="M37" s="169">
        <f t="shared" si="63"/>
        <v>0</v>
      </c>
      <c r="N37" s="169">
        <f t="shared" si="63"/>
        <v>0</v>
      </c>
      <c r="O37" s="169">
        <f t="shared" si="63"/>
        <v>0</v>
      </c>
      <c r="P37" s="169">
        <f t="shared" si="63"/>
        <v>0</v>
      </c>
      <c r="Q37" s="169">
        <f t="shared" si="63"/>
        <v>0</v>
      </c>
      <c r="S37" s="80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80" t="s">
        <v>2</v>
      </c>
      <c r="AC37" s="169" t="e">
        <f>+AC36/AC35</f>
        <v>#DIV/0!</v>
      </c>
      <c r="AD37" s="169" t="e">
        <f aca="true" t="shared" si="65" ref="AD37:AI37">+AD36/AD35</f>
        <v>#DIV/0!</v>
      </c>
      <c r="AE37" s="169" t="e">
        <f t="shared" si="65"/>
        <v>#DIV/0!</v>
      </c>
      <c r="AF37" s="169" t="e">
        <f t="shared" si="65"/>
        <v>#DIV/0!</v>
      </c>
      <c r="AG37" s="169" t="e">
        <f t="shared" si="65"/>
        <v>#DIV/0!</v>
      </c>
      <c r="AH37" s="169" t="e">
        <f t="shared" si="65"/>
        <v>#DIV/0!</v>
      </c>
      <c r="AI37" s="169" t="e">
        <f t="shared" si="65"/>
        <v>#DIV/0!</v>
      </c>
      <c r="AK37" s="80" t="s">
        <v>2</v>
      </c>
      <c r="AL37" s="169" t="e">
        <f aca="true" t="shared" si="66" ref="AL37:AQ37">+AL36/AL35</f>
        <v>#DIV/0!</v>
      </c>
      <c r="AM37" s="169" t="e">
        <f t="shared" si="66"/>
        <v>#DIV/0!</v>
      </c>
      <c r="AN37" s="169" t="e">
        <f t="shared" si="66"/>
        <v>#DIV/0!</v>
      </c>
      <c r="AO37" s="169" t="e">
        <f t="shared" si="66"/>
        <v>#DIV/0!</v>
      </c>
      <c r="AP37" s="169" t="e">
        <f t="shared" si="66"/>
        <v>#DIV/0!</v>
      </c>
      <c r="AQ37" s="169" t="e">
        <f t="shared" si="66"/>
        <v>#DIV/0!</v>
      </c>
      <c r="AR37" s="159" t="e">
        <f>AR36/AR35</f>
        <v>#DIV/0!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79" customFormat="1" ht="15" customHeight="1">
      <c r="A38" s="80" t="s">
        <v>28</v>
      </c>
      <c r="B38" s="80">
        <f>K38+T38+AL38+AU38</f>
        <v>640.8</v>
      </c>
      <c r="C38" s="80">
        <f>L38+U38+AM38+AV38</f>
        <v>20247</v>
      </c>
      <c r="D38" s="80">
        <f>M38+V38+AN38</f>
        <v>17814</v>
      </c>
      <c r="E38" s="80">
        <f aca="true" t="shared" si="68" ref="E38:H39">N38+W38+AO38+AX38</f>
        <v>3848</v>
      </c>
      <c r="F38" s="80">
        <f t="shared" si="68"/>
        <v>2444</v>
      </c>
      <c r="G38" s="80">
        <f t="shared" si="68"/>
        <v>714</v>
      </c>
      <c r="H38" s="80">
        <f t="shared" si="68"/>
        <v>10808</v>
      </c>
      <c r="J38" s="80" t="s">
        <v>28</v>
      </c>
      <c r="K38" s="91">
        <v>450.7</v>
      </c>
      <c r="L38" s="91">
        <v>10667</v>
      </c>
      <c r="M38" s="80">
        <f>N38+O38+P38+Q38</f>
        <v>9401</v>
      </c>
      <c r="N38" s="91">
        <v>968</v>
      </c>
      <c r="O38" s="91">
        <v>2202</v>
      </c>
      <c r="P38" s="91">
        <v>530</v>
      </c>
      <c r="Q38" s="158">
        <v>5701</v>
      </c>
      <c r="S38" s="80" t="s">
        <v>28</v>
      </c>
      <c r="T38" s="91">
        <v>189.6</v>
      </c>
      <c r="U38" s="91">
        <v>9530</v>
      </c>
      <c r="V38" s="80">
        <f>W38+X38+Y38+Z38</f>
        <v>8365</v>
      </c>
      <c r="W38" s="91">
        <v>2875</v>
      </c>
      <c r="X38" s="91">
        <v>230</v>
      </c>
      <c r="Y38" s="91">
        <v>182</v>
      </c>
      <c r="Z38" s="91">
        <v>5078</v>
      </c>
      <c r="AB38" s="80" t="s">
        <v>28</v>
      </c>
      <c r="AC38" s="94">
        <v>107.8</v>
      </c>
      <c r="AD38" s="82">
        <v>8742</v>
      </c>
      <c r="AE38" s="80">
        <f>AF38+AG38+AH38+AI38</f>
        <v>8006</v>
      </c>
      <c r="AF38" s="82">
        <v>3634</v>
      </c>
      <c r="AG38" s="82">
        <v>194</v>
      </c>
      <c r="AH38" s="82">
        <v>187</v>
      </c>
      <c r="AI38" s="82">
        <v>3991</v>
      </c>
      <c r="AK38" s="80" t="s">
        <v>28</v>
      </c>
      <c r="AL38" s="94">
        <v>0.5</v>
      </c>
      <c r="AM38" s="82">
        <v>50</v>
      </c>
      <c r="AN38" s="80">
        <f>AO38+AP38+AQ38+AR38</f>
        <v>48</v>
      </c>
      <c r="AO38" s="82">
        <v>5</v>
      </c>
      <c r="AP38" s="82">
        <v>12</v>
      </c>
      <c r="AQ38" s="82">
        <v>2</v>
      </c>
      <c r="AR38" s="82">
        <v>29</v>
      </c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79" customFormat="1" ht="15" customHeight="1">
      <c r="A39" s="80" t="s">
        <v>37</v>
      </c>
      <c r="B39" s="80">
        <f>K39+T39+AL39+AU39</f>
        <v>0</v>
      </c>
      <c r="C39" s="80">
        <f>L39+U39+AM39+AV39</f>
        <v>0</v>
      </c>
      <c r="D39" s="80">
        <f>M39+V39+AN39</f>
        <v>0</v>
      </c>
      <c r="E39" s="80">
        <f t="shared" si="68"/>
        <v>0</v>
      </c>
      <c r="F39" s="80">
        <f t="shared" si="68"/>
        <v>0</v>
      </c>
      <c r="G39" s="80">
        <f t="shared" si="68"/>
        <v>0</v>
      </c>
      <c r="H39" s="80">
        <f t="shared" si="68"/>
        <v>0</v>
      </c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80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80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80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80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>
        <f t="shared" si="73"/>
        <v>0</v>
      </c>
      <c r="AP40" s="169">
        <f t="shared" si="73"/>
        <v>0</v>
      </c>
      <c r="AQ40" s="169">
        <f t="shared" si="73"/>
        <v>0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46:53" s="79" customFormat="1" ht="15">
      <c r="AT41"/>
      <c r="AU41"/>
      <c r="AV41"/>
      <c r="AW41"/>
      <c r="AX41"/>
      <c r="AY41"/>
      <c r="AZ41"/>
      <c r="BA41"/>
    </row>
    <row r="42" spans="46:53" s="79" customFormat="1" ht="15">
      <c r="AT42"/>
      <c r="AU42"/>
      <c r="AV42"/>
      <c r="AW42"/>
      <c r="AX42"/>
      <c r="AY42"/>
      <c r="AZ42"/>
      <c r="BA42"/>
    </row>
    <row r="43" spans="4:53" s="79" customFormat="1" ht="15">
      <c r="D43" s="87" t="s">
        <v>83</v>
      </c>
      <c r="AT43"/>
      <c r="AU43"/>
      <c r="AV43"/>
      <c r="AW43"/>
      <c r="AX43"/>
      <c r="AY43"/>
      <c r="AZ43"/>
      <c r="BA43"/>
    </row>
    <row r="44" spans="4:53" s="79" customFormat="1" ht="15">
      <c r="D44" s="87" t="s">
        <v>85</v>
      </c>
      <c r="AT44"/>
      <c r="AU44"/>
      <c r="AV44"/>
      <c r="AW44"/>
      <c r="AX44"/>
      <c r="AY44"/>
      <c r="AZ44"/>
      <c r="BA44"/>
    </row>
    <row r="45" spans="4:53" s="79" customFormat="1" ht="18" customHeight="1">
      <c r="D45" s="87" t="s">
        <v>115</v>
      </c>
      <c r="AT45"/>
      <c r="AU45"/>
      <c r="AV45"/>
      <c r="AW45"/>
      <c r="AX45"/>
      <c r="AY45"/>
      <c r="AZ45"/>
      <c r="BA45"/>
    </row>
  </sheetData>
  <sheetProtection/>
  <mergeCells count="21">
    <mergeCell ref="AT8:BA8"/>
    <mergeCell ref="AB8:AI8"/>
    <mergeCell ref="AK8:AR8"/>
    <mergeCell ref="S8:Z8"/>
    <mergeCell ref="A12:H12"/>
    <mergeCell ref="E2:H2"/>
    <mergeCell ref="E3:H3"/>
    <mergeCell ref="A4:H4"/>
    <mergeCell ref="A8:H8"/>
    <mergeCell ref="J8:Q8"/>
    <mergeCell ref="J12:Q12"/>
    <mergeCell ref="AT19:BA19"/>
    <mergeCell ref="AB12:AI12"/>
    <mergeCell ref="AK12:AR12"/>
    <mergeCell ref="S12:Z12"/>
    <mergeCell ref="A19:H19"/>
    <mergeCell ref="J19:Q19"/>
    <mergeCell ref="S19:Z19"/>
    <mergeCell ref="AB19:AI19"/>
    <mergeCell ref="AK19:AR19"/>
    <mergeCell ref="AT12:BA1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49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16.421875" style="20" customWidth="1"/>
    <col min="2" max="2" width="7.421875" style="20" customWidth="1"/>
    <col min="3" max="3" width="8.28125" style="20" customWidth="1"/>
    <col min="4" max="4" width="8.8515625" style="20" customWidth="1"/>
    <col min="5" max="5" width="7.140625" style="20" customWidth="1"/>
    <col min="6" max="6" width="7.8515625" style="20" customWidth="1"/>
    <col min="7" max="7" width="8.140625" style="20" customWidth="1"/>
    <col min="8" max="8" width="8.421875" style="20" customWidth="1"/>
    <col min="9" max="9" width="9.140625" style="20" customWidth="1"/>
    <col min="10" max="10" width="17.421875" style="20" customWidth="1"/>
    <col min="11" max="11" width="8.140625" style="20" customWidth="1"/>
    <col min="12" max="12" width="7.28125" style="20" customWidth="1"/>
    <col min="13" max="13" width="9.140625" style="20" customWidth="1"/>
    <col min="14" max="17" width="7.28125" style="20" customWidth="1"/>
    <col min="18" max="18" width="9.140625" style="20" customWidth="1"/>
    <col min="19" max="19" width="16.28125" style="20" customWidth="1"/>
    <col min="20" max="20" width="7.28125" style="20" customWidth="1"/>
    <col min="21" max="21" width="8.00390625" style="20" customWidth="1"/>
    <col min="22" max="22" width="9.140625" style="20" customWidth="1"/>
    <col min="23" max="26" width="8.00390625" style="20" customWidth="1"/>
    <col min="27" max="27" width="9.140625" style="20" customWidth="1"/>
    <col min="28" max="28" width="17.28125" style="20" customWidth="1"/>
    <col min="29" max="29" width="7.421875" style="20" customWidth="1"/>
    <col min="30" max="30" width="8.00390625" style="20" customWidth="1"/>
    <col min="31" max="31" width="9.140625" style="20" customWidth="1"/>
    <col min="32" max="35" width="7.140625" style="20" customWidth="1"/>
    <col min="36" max="36" width="9.140625" style="20" customWidth="1"/>
    <col min="37" max="37" width="16.00390625" style="20" customWidth="1"/>
    <col min="38" max="40" width="9.140625" style="20" customWidth="1"/>
    <col min="41" max="41" width="7.00390625" style="20" customWidth="1"/>
    <col min="42" max="42" width="8.00390625" style="20" customWidth="1"/>
    <col min="43" max="43" width="6.8515625" style="20" customWidth="1"/>
    <col min="44" max="44" width="7.140625" style="20" customWidth="1"/>
    <col min="45" max="45" width="9.140625" style="20" customWidth="1"/>
    <col min="46" max="46" width="16.140625" style="0" customWidth="1"/>
    <col min="47" max="47" width="8.421875" style="0" customWidth="1"/>
    <col min="54" max="16384" width="9.140625" style="20" customWidth="1"/>
  </cols>
  <sheetData>
    <row r="1" s="9" customFormat="1" ht="22.5" customHeight="1">
      <c r="H1" s="70" t="s">
        <v>15</v>
      </c>
    </row>
    <row r="2" spans="5:8" s="8" customFormat="1" ht="23.25" customHeight="1">
      <c r="E2" s="213" t="s">
        <v>78</v>
      </c>
      <c r="F2" s="213"/>
      <c r="G2" s="213"/>
      <c r="H2" s="213"/>
    </row>
    <row r="3" spans="2:8" s="8" customFormat="1" ht="45" customHeight="1">
      <c r="B3" s="11"/>
      <c r="C3" s="11"/>
      <c r="D3" s="11"/>
      <c r="E3" s="212" t="s">
        <v>134</v>
      </c>
      <c r="F3" s="212"/>
      <c r="G3" s="212"/>
      <c r="H3" s="212"/>
    </row>
    <row r="4" spans="1:17" s="9" customFormat="1" ht="35.25" customHeight="1">
      <c r="A4" s="205" t="s">
        <v>116</v>
      </c>
      <c r="B4" s="205"/>
      <c r="C4" s="205"/>
      <c r="D4" s="205"/>
      <c r="E4" s="205"/>
      <c r="F4" s="205"/>
      <c r="G4" s="205"/>
      <c r="H4" s="205"/>
      <c r="J4" s="12"/>
      <c r="K4" s="11"/>
      <c r="L4" s="11"/>
      <c r="N4" s="11"/>
      <c r="O4" s="11"/>
      <c r="P4" s="11"/>
      <c r="Q4" s="11"/>
    </row>
    <row r="5" spans="1:51" ht="23.25" customHeight="1">
      <c r="A5" s="5" t="s">
        <v>19</v>
      </c>
      <c r="F5" s="8"/>
      <c r="J5" s="5" t="s">
        <v>17</v>
      </c>
      <c r="O5" s="5"/>
      <c r="P5" s="5"/>
      <c r="S5" s="5" t="s">
        <v>18</v>
      </c>
      <c r="X5" s="5"/>
      <c r="Y5" s="5"/>
      <c r="AB5" s="21" t="s">
        <v>20</v>
      </c>
      <c r="AC5" s="21"/>
      <c r="AD5" s="21"/>
      <c r="AF5" s="21"/>
      <c r="AG5" s="21"/>
      <c r="AH5" s="21"/>
      <c r="AK5" s="5" t="s">
        <v>21</v>
      </c>
      <c r="AP5" s="5"/>
      <c r="AT5" s="7" t="s">
        <v>105</v>
      </c>
      <c r="AY5" s="7"/>
    </row>
    <row r="6" spans="1:53" s="73" customFormat="1" ht="15.75" customHeight="1">
      <c r="A6" s="71" t="s">
        <v>0</v>
      </c>
      <c r="B6" s="71" t="s">
        <v>7</v>
      </c>
      <c r="C6" s="71" t="s">
        <v>69</v>
      </c>
      <c r="D6" s="71" t="s">
        <v>70</v>
      </c>
      <c r="E6" s="71" t="s">
        <v>9</v>
      </c>
      <c r="F6" s="71" t="s">
        <v>10</v>
      </c>
      <c r="G6" s="71" t="s">
        <v>11</v>
      </c>
      <c r="H6" s="71" t="s">
        <v>12</v>
      </c>
      <c r="I6" s="72"/>
      <c r="J6" s="71" t="s">
        <v>0</v>
      </c>
      <c r="K6" s="71" t="s">
        <v>7</v>
      </c>
      <c r="L6" s="71" t="s">
        <v>69</v>
      </c>
      <c r="M6" s="71" t="s">
        <v>70</v>
      </c>
      <c r="N6" s="71" t="s">
        <v>9</v>
      </c>
      <c r="O6" s="71" t="s">
        <v>10</v>
      </c>
      <c r="P6" s="71" t="s">
        <v>11</v>
      </c>
      <c r="Q6" s="71" t="s">
        <v>12</v>
      </c>
      <c r="R6" s="72"/>
      <c r="S6" s="71" t="s">
        <v>0</v>
      </c>
      <c r="T6" s="71" t="s">
        <v>7</v>
      </c>
      <c r="U6" s="71" t="s">
        <v>69</v>
      </c>
      <c r="V6" s="71" t="s">
        <v>70</v>
      </c>
      <c r="W6" s="71" t="s">
        <v>9</v>
      </c>
      <c r="X6" s="71" t="s">
        <v>10</v>
      </c>
      <c r="Y6" s="71" t="s">
        <v>11</v>
      </c>
      <c r="Z6" s="71" t="s">
        <v>12</v>
      </c>
      <c r="AA6" s="72"/>
      <c r="AB6" s="71" t="s">
        <v>0</v>
      </c>
      <c r="AC6" s="71" t="s">
        <v>7</v>
      </c>
      <c r="AD6" s="71" t="s">
        <v>69</v>
      </c>
      <c r="AE6" s="71" t="s">
        <v>70</v>
      </c>
      <c r="AF6" s="71" t="s">
        <v>9</v>
      </c>
      <c r="AG6" s="71" t="s">
        <v>10</v>
      </c>
      <c r="AH6" s="71" t="s">
        <v>11</v>
      </c>
      <c r="AI6" s="71" t="s">
        <v>12</v>
      </c>
      <c r="AJ6" s="72"/>
      <c r="AK6" s="71" t="s">
        <v>0</v>
      </c>
      <c r="AL6" s="71" t="s">
        <v>7</v>
      </c>
      <c r="AM6" s="71" t="s">
        <v>69</v>
      </c>
      <c r="AN6" s="71" t="s">
        <v>70</v>
      </c>
      <c r="AO6" s="71" t="s">
        <v>9</v>
      </c>
      <c r="AP6" s="71" t="s">
        <v>10</v>
      </c>
      <c r="AQ6" s="71" t="s">
        <v>11</v>
      </c>
      <c r="AR6" s="71" t="s">
        <v>12</v>
      </c>
      <c r="AT6" s="181" t="s">
        <v>0</v>
      </c>
      <c r="AU6" s="182" t="s">
        <v>7</v>
      </c>
      <c r="AV6" s="181" t="s">
        <v>8</v>
      </c>
      <c r="AW6" s="181" t="s">
        <v>106</v>
      </c>
      <c r="AX6" s="181" t="s">
        <v>9</v>
      </c>
      <c r="AY6" s="181" t="s">
        <v>10</v>
      </c>
      <c r="AZ6" s="181" t="s">
        <v>11</v>
      </c>
      <c r="BA6" s="181" t="s">
        <v>12</v>
      </c>
    </row>
    <row r="7" spans="1:53" s="73" customFormat="1" ht="15.75" customHeight="1">
      <c r="A7" s="74"/>
      <c r="B7" s="74" t="s">
        <v>13</v>
      </c>
      <c r="C7" s="74" t="s">
        <v>67</v>
      </c>
      <c r="D7" s="74" t="s">
        <v>68</v>
      </c>
      <c r="E7" s="74" t="s">
        <v>68</v>
      </c>
      <c r="F7" s="74" t="s">
        <v>68</v>
      </c>
      <c r="G7" s="74" t="s">
        <v>68</v>
      </c>
      <c r="H7" s="74" t="s">
        <v>68</v>
      </c>
      <c r="I7" s="72"/>
      <c r="J7" s="74"/>
      <c r="K7" s="74" t="s">
        <v>13</v>
      </c>
      <c r="L7" s="74" t="s">
        <v>67</v>
      </c>
      <c r="M7" s="74" t="s">
        <v>68</v>
      </c>
      <c r="N7" s="74" t="s">
        <v>68</v>
      </c>
      <c r="O7" s="74" t="s">
        <v>68</v>
      </c>
      <c r="P7" s="74" t="s">
        <v>68</v>
      </c>
      <c r="Q7" s="74" t="s">
        <v>68</v>
      </c>
      <c r="R7" s="72"/>
      <c r="S7" s="74"/>
      <c r="T7" s="74" t="s">
        <v>13</v>
      </c>
      <c r="U7" s="74" t="s">
        <v>67</v>
      </c>
      <c r="V7" s="74" t="s">
        <v>68</v>
      </c>
      <c r="W7" s="74" t="s">
        <v>68</v>
      </c>
      <c r="X7" s="74" t="s">
        <v>68</v>
      </c>
      <c r="Y7" s="74" t="s">
        <v>68</v>
      </c>
      <c r="Z7" s="74" t="s">
        <v>68</v>
      </c>
      <c r="AA7" s="72"/>
      <c r="AB7" s="74"/>
      <c r="AC7" s="74" t="s">
        <v>13</v>
      </c>
      <c r="AD7" s="74" t="s">
        <v>67</v>
      </c>
      <c r="AE7" s="74" t="s">
        <v>68</v>
      </c>
      <c r="AF7" s="74" t="s">
        <v>68</v>
      </c>
      <c r="AG7" s="74" t="s">
        <v>68</v>
      </c>
      <c r="AH7" s="74" t="s">
        <v>68</v>
      </c>
      <c r="AI7" s="74" t="s">
        <v>68</v>
      </c>
      <c r="AJ7" s="72"/>
      <c r="AK7" s="74"/>
      <c r="AL7" s="74" t="s">
        <v>13</v>
      </c>
      <c r="AM7" s="74" t="s">
        <v>67</v>
      </c>
      <c r="AN7" s="74" t="s">
        <v>68</v>
      </c>
      <c r="AO7" s="74" t="s">
        <v>68</v>
      </c>
      <c r="AP7" s="74" t="s">
        <v>68</v>
      </c>
      <c r="AQ7" s="74" t="s">
        <v>68</v>
      </c>
      <c r="AR7" s="74" t="s">
        <v>68</v>
      </c>
      <c r="AT7" s="183"/>
      <c r="AU7" s="184" t="s">
        <v>13</v>
      </c>
      <c r="AV7" s="183" t="s">
        <v>14</v>
      </c>
      <c r="AW7" s="183" t="s">
        <v>107</v>
      </c>
      <c r="AX7" s="183" t="s">
        <v>14</v>
      </c>
      <c r="AY7" s="183" t="s">
        <v>14</v>
      </c>
      <c r="AZ7" s="183" t="s">
        <v>14</v>
      </c>
      <c r="BA7" s="183" t="s">
        <v>14</v>
      </c>
    </row>
    <row r="8" spans="1:53" s="75" customFormat="1" ht="14.25">
      <c r="A8" s="221" t="s">
        <v>16</v>
      </c>
      <c r="B8" s="222"/>
      <c r="C8" s="222"/>
      <c r="D8" s="222"/>
      <c r="E8" s="222"/>
      <c r="F8" s="222"/>
      <c r="G8" s="222"/>
      <c r="H8" s="223"/>
      <c r="J8" s="221" t="s">
        <v>16</v>
      </c>
      <c r="K8" s="222"/>
      <c r="L8" s="222"/>
      <c r="M8" s="222"/>
      <c r="N8" s="222"/>
      <c r="O8" s="222"/>
      <c r="P8" s="222"/>
      <c r="Q8" s="223"/>
      <c r="S8" s="221" t="s">
        <v>16</v>
      </c>
      <c r="T8" s="222"/>
      <c r="U8" s="222"/>
      <c r="V8" s="222"/>
      <c r="W8" s="222"/>
      <c r="X8" s="222"/>
      <c r="Y8" s="222"/>
      <c r="Z8" s="223"/>
      <c r="AB8" s="221" t="s">
        <v>16</v>
      </c>
      <c r="AC8" s="222"/>
      <c r="AD8" s="222"/>
      <c r="AE8" s="222"/>
      <c r="AF8" s="222"/>
      <c r="AG8" s="222"/>
      <c r="AH8" s="222"/>
      <c r="AI8" s="223"/>
      <c r="AK8" s="221" t="s">
        <v>16</v>
      </c>
      <c r="AL8" s="222"/>
      <c r="AM8" s="222"/>
      <c r="AN8" s="222"/>
      <c r="AO8" s="222"/>
      <c r="AP8" s="222"/>
      <c r="AQ8" s="222"/>
      <c r="AR8" s="223"/>
      <c r="AT8" s="196" t="s">
        <v>16</v>
      </c>
      <c r="AU8" s="197"/>
      <c r="AV8" s="197"/>
      <c r="AW8" s="197"/>
      <c r="AX8" s="197"/>
      <c r="AY8" s="197"/>
      <c r="AZ8" s="197"/>
      <c r="BA8" s="198"/>
    </row>
    <row r="9" spans="1:53" s="75" customFormat="1" ht="14.25">
      <c r="A9" s="76" t="s">
        <v>29</v>
      </c>
      <c r="B9" s="76">
        <f>K9+T9+AL9</f>
        <v>721.4</v>
      </c>
      <c r="C9" s="76">
        <f aca="true" t="shared" si="0" ref="B9:H10">+L9+U9+AM9</f>
        <v>35445</v>
      </c>
      <c r="D9" s="76">
        <f t="shared" si="0"/>
        <v>28177</v>
      </c>
      <c r="E9" s="76">
        <f t="shared" si="0"/>
        <v>803</v>
      </c>
      <c r="F9" s="76">
        <f t="shared" si="0"/>
        <v>3733</v>
      </c>
      <c r="G9" s="76">
        <f t="shared" si="0"/>
        <v>1753</v>
      </c>
      <c r="H9" s="76">
        <f t="shared" si="0"/>
        <v>21888</v>
      </c>
      <c r="J9" s="76" t="s">
        <v>29</v>
      </c>
      <c r="K9" s="76">
        <f>K13+K20</f>
        <v>172.2</v>
      </c>
      <c r="L9" s="76">
        <f aca="true" t="shared" si="1" ref="L9:Q10">L13+L20</f>
        <v>5305</v>
      </c>
      <c r="M9" s="76">
        <f t="shared" si="1"/>
        <v>3703</v>
      </c>
      <c r="N9" s="76">
        <f t="shared" si="1"/>
        <v>88</v>
      </c>
      <c r="O9" s="76">
        <f t="shared" si="1"/>
        <v>611</v>
      </c>
      <c r="P9" s="76">
        <f t="shared" si="1"/>
        <v>675</v>
      </c>
      <c r="Q9" s="76">
        <f t="shared" si="1"/>
        <v>2329</v>
      </c>
      <c r="S9" s="76" t="s">
        <v>29</v>
      </c>
      <c r="T9" s="76">
        <f>T13+T20</f>
        <v>334.7</v>
      </c>
      <c r="U9" s="76">
        <f aca="true" t="shared" si="2" ref="U9:Z10">U13+U20</f>
        <v>22405</v>
      </c>
      <c r="V9" s="76">
        <f t="shared" si="2"/>
        <v>18716</v>
      </c>
      <c r="W9" s="76">
        <f t="shared" si="2"/>
        <v>715</v>
      </c>
      <c r="X9" s="76">
        <f t="shared" si="2"/>
        <v>3054</v>
      </c>
      <c r="Y9" s="76">
        <f t="shared" si="2"/>
        <v>969</v>
      </c>
      <c r="Z9" s="76">
        <f t="shared" si="2"/>
        <v>13978</v>
      </c>
      <c r="AB9" s="76" t="s">
        <v>29</v>
      </c>
      <c r="AC9" s="76">
        <f>AC13+AC20</f>
        <v>8.899999999999999</v>
      </c>
      <c r="AD9" s="76">
        <f aca="true" t="shared" si="3" ref="AD9:AI10">AD13+AD20</f>
        <v>284</v>
      </c>
      <c r="AE9" s="76">
        <f t="shared" si="3"/>
        <v>219</v>
      </c>
      <c r="AF9" s="76">
        <f t="shared" si="3"/>
        <v>26</v>
      </c>
      <c r="AG9" s="76">
        <f t="shared" si="3"/>
        <v>30</v>
      </c>
      <c r="AH9" s="76">
        <f t="shared" si="3"/>
        <v>11</v>
      </c>
      <c r="AI9" s="76">
        <f t="shared" si="3"/>
        <v>152</v>
      </c>
      <c r="AK9" s="76" t="s">
        <v>29</v>
      </c>
      <c r="AL9" s="76">
        <f>AL13+AL20</f>
        <v>214.5</v>
      </c>
      <c r="AM9" s="76">
        <f aca="true" t="shared" si="4" ref="AM9:AR10">AM13+AM20</f>
        <v>7735</v>
      </c>
      <c r="AN9" s="76">
        <f t="shared" si="4"/>
        <v>5758</v>
      </c>
      <c r="AO9" s="76">
        <f t="shared" si="4"/>
        <v>0</v>
      </c>
      <c r="AP9" s="76">
        <f t="shared" si="4"/>
        <v>68</v>
      </c>
      <c r="AQ9" s="76">
        <f t="shared" si="4"/>
        <v>109</v>
      </c>
      <c r="AR9" s="76">
        <f t="shared" si="4"/>
        <v>5581</v>
      </c>
      <c r="AT9" s="56" t="s">
        <v>29</v>
      </c>
      <c r="AU9" s="56">
        <f>AU13+AU20</f>
        <v>0</v>
      </c>
      <c r="AV9" s="56">
        <f aca="true" t="shared" si="5" ref="AV9:BA10">AV13+AV20</f>
        <v>0</v>
      </c>
      <c r="AW9" s="56">
        <f t="shared" si="5"/>
        <v>0</v>
      </c>
      <c r="AX9" s="56">
        <f t="shared" si="5"/>
        <v>0</v>
      </c>
      <c r="AY9" s="56">
        <f t="shared" si="5"/>
        <v>0</v>
      </c>
      <c r="AZ9" s="56">
        <f t="shared" si="5"/>
        <v>0</v>
      </c>
      <c r="BA9" s="56">
        <f t="shared" si="5"/>
        <v>0</v>
      </c>
    </row>
    <row r="10" spans="1:53" s="75" customFormat="1" ht="14.25">
      <c r="A10" s="77" t="s">
        <v>30</v>
      </c>
      <c r="B10" s="76">
        <f t="shared" si="0"/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  <c r="J10" s="77" t="s">
        <v>30</v>
      </c>
      <c r="K10" s="76">
        <f>K14+K21</f>
        <v>0</v>
      </c>
      <c r="L10" s="76">
        <f t="shared" si="1"/>
        <v>0</v>
      </c>
      <c r="M10" s="76">
        <f t="shared" si="1"/>
        <v>0</v>
      </c>
      <c r="N10" s="76">
        <f t="shared" si="1"/>
        <v>0</v>
      </c>
      <c r="O10" s="76">
        <f t="shared" si="1"/>
        <v>0</v>
      </c>
      <c r="P10" s="76">
        <f t="shared" si="1"/>
        <v>0</v>
      </c>
      <c r="Q10" s="76">
        <f t="shared" si="1"/>
        <v>0</v>
      </c>
      <c r="S10" s="77" t="s">
        <v>30</v>
      </c>
      <c r="T10" s="76">
        <f>T14+T21</f>
        <v>0</v>
      </c>
      <c r="U10" s="76">
        <f t="shared" si="2"/>
        <v>0</v>
      </c>
      <c r="V10" s="76">
        <f t="shared" si="2"/>
        <v>0</v>
      </c>
      <c r="W10" s="76">
        <f t="shared" si="2"/>
        <v>0</v>
      </c>
      <c r="X10" s="76">
        <f t="shared" si="2"/>
        <v>0</v>
      </c>
      <c r="Y10" s="76">
        <f t="shared" si="2"/>
        <v>0</v>
      </c>
      <c r="Z10" s="76">
        <f t="shared" si="2"/>
        <v>0</v>
      </c>
      <c r="AB10" s="77" t="s">
        <v>30</v>
      </c>
      <c r="AC10" s="76">
        <f>AC14+AC21</f>
        <v>0</v>
      </c>
      <c r="AD10" s="76">
        <f t="shared" si="3"/>
        <v>0</v>
      </c>
      <c r="AE10" s="76">
        <f t="shared" si="3"/>
        <v>0</v>
      </c>
      <c r="AF10" s="76">
        <f t="shared" si="3"/>
        <v>0</v>
      </c>
      <c r="AG10" s="76">
        <f t="shared" si="3"/>
        <v>0</v>
      </c>
      <c r="AH10" s="76">
        <f t="shared" si="3"/>
        <v>0</v>
      </c>
      <c r="AI10" s="76">
        <f t="shared" si="3"/>
        <v>0</v>
      </c>
      <c r="AK10" s="77" t="s">
        <v>30</v>
      </c>
      <c r="AL10" s="76">
        <f>AL14+AL21</f>
        <v>0</v>
      </c>
      <c r="AM10" s="76">
        <f t="shared" si="4"/>
        <v>0</v>
      </c>
      <c r="AN10" s="76">
        <f t="shared" si="4"/>
        <v>0</v>
      </c>
      <c r="AO10" s="76">
        <f t="shared" si="4"/>
        <v>0</v>
      </c>
      <c r="AP10" s="76">
        <f t="shared" si="4"/>
        <v>0</v>
      </c>
      <c r="AQ10" s="76">
        <f t="shared" si="4"/>
        <v>0</v>
      </c>
      <c r="AR10" s="76">
        <f t="shared" si="4"/>
        <v>0</v>
      </c>
      <c r="AT10" s="185" t="s">
        <v>30</v>
      </c>
      <c r="AU10" s="56">
        <f>AU14+AU21</f>
        <v>0</v>
      </c>
      <c r="AV10" s="56">
        <f t="shared" si="5"/>
        <v>0</v>
      </c>
      <c r="AW10" s="56">
        <f t="shared" si="5"/>
        <v>0</v>
      </c>
      <c r="AX10" s="56">
        <f t="shared" si="5"/>
        <v>0</v>
      </c>
      <c r="AY10" s="56">
        <f t="shared" si="5"/>
        <v>0</v>
      </c>
      <c r="AZ10" s="56">
        <f t="shared" si="5"/>
        <v>0</v>
      </c>
      <c r="BA10" s="56">
        <f t="shared" si="5"/>
        <v>0</v>
      </c>
    </row>
    <row r="11" spans="1:53" s="75" customFormat="1" ht="15" customHeight="1">
      <c r="A11" s="76" t="s">
        <v>31</v>
      </c>
      <c r="B11" s="107">
        <f>B10/B9</f>
        <v>0</v>
      </c>
      <c r="C11" s="107">
        <f aca="true" t="shared" si="6" ref="C11:H11">C10/C9</f>
        <v>0</v>
      </c>
      <c r="D11" s="107">
        <f t="shared" si="6"/>
        <v>0</v>
      </c>
      <c r="E11" s="107">
        <f t="shared" si="6"/>
        <v>0</v>
      </c>
      <c r="F11" s="107">
        <f t="shared" si="6"/>
        <v>0</v>
      </c>
      <c r="G11" s="107">
        <f t="shared" si="6"/>
        <v>0</v>
      </c>
      <c r="H11" s="107">
        <f t="shared" si="6"/>
        <v>0</v>
      </c>
      <c r="J11" s="76" t="s">
        <v>2</v>
      </c>
      <c r="K11" s="107">
        <f>K10/K9</f>
        <v>0</v>
      </c>
      <c r="L11" s="107">
        <f aca="true" t="shared" si="7" ref="L11:Q11">L10/L9</f>
        <v>0</v>
      </c>
      <c r="M11" s="107">
        <f t="shared" si="7"/>
        <v>0</v>
      </c>
      <c r="N11" s="107">
        <f t="shared" si="7"/>
        <v>0</v>
      </c>
      <c r="O11" s="107">
        <f t="shared" si="7"/>
        <v>0</v>
      </c>
      <c r="P11" s="107">
        <f t="shared" si="7"/>
        <v>0</v>
      </c>
      <c r="Q11" s="107">
        <f t="shared" si="7"/>
        <v>0</v>
      </c>
      <c r="S11" s="76" t="s">
        <v>2</v>
      </c>
      <c r="T11" s="107">
        <f>T10/T9</f>
        <v>0</v>
      </c>
      <c r="U11" s="107">
        <f aca="true" t="shared" si="8" ref="U11:Z11">U10/U9</f>
        <v>0</v>
      </c>
      <c r="V11" s="107">
        <f t="shared" si="8"/>
        <v>0</v>
      </c>
      <c r="W11" s="107">
        <f t="shared" si="8"/>
        <v>0</v>
      </c>
      <c r="X11" s="107">
        <f t="shared" si="8"/>
        <v>0</v>
      </c>
      <c r="Y11" s="107">
        <f t="shared" si="8"/>
        <v>0</v>
      </c>
      <c r="Z11" s="107">
        <f t="shared" si="8"/>
        <v>0</v>
      </c>
      <c r="AB11" s="76" t="s">
        <v>2</v>
      </c>
      <c r="AC11" s="107">
        <f>AC10/AC9</f>
        <v>0</v>
      </c>
      <c r="AD11" s="107">
        <f aca="true" t="shared" si="9" ref="AD11:AI11">AD10/AD9</f>
        <v>0</v>
      </c>
      <c r="AE11" s="107">
        <f t="shared" si="9"/>
        <v>0</v>
      </c>
      <c r="AF11" s="107">
        <f t="shared" si="9"/>
        <v>0</v>
      </c>
      <c r="AG11" s="107">
        <f t="shared" si="9"/>
        <v>0</v>
      </c>
      <c r="AH11" s="107">
        <f t="shared" si="9"/>
        <v>0</v>
      </c>
      <c r="AI11" s="107">
        <f t="shared" si="9"/>
        <v>0</v>
      </c>
      <c r="AK11" s="76" t="s">
        <v>2</v>
      </c>
      <c r="AL11" s="107">
        <f>AL10/AL9</f>
        <v>0</v>
      </c>
      <c r="AM11" s="107">
        <f aca="true" t="shared" si="10" ref="AM11:AR11">AM10/AM9</f>
        <v>0</v>
      </c>
      <c r="AN11" s="107">
        <f t="shared" si="10"/>
        <v>0</v>
      </c>
      <c r="AO11" s="107" t="e">
        <f t="shared" si="10"/>
        <v>#DIV/0!</v>
      </c>
      <c r="AP11" s="107">
        <f t="shared" si="10"/>
        <v>0</v>
      </c>
      <c r="AQ11" s="107">
        <f t="shared" si="10"/>
        <v>0</v>
      </c>
      <c r="AR11" s="107">
        <f t="shared" si="10"/>
        <v>0</v>
      </c>
      <c r="AT11" s="56" t="s">
        <v>31</v>
      </c>
      <c r="AU11" s="186" t="e">
        <f>AU10/AU9</f>
        <v>#DIV/0!</v>
      </c>
      <c r="AV11" s="186" t="e">
        <f aca="true" t="shared" si="11" ref="AV11:BA11">AV10/AV9</f>
        <v>#DIV/0!</v>
      </c>
      <c r="AW11" s="186" t="e">
        <f t="shared" si="11"/>
        <v>#DIV/0!</v>
      </c>
      <c r="AX11" s="186" t="e">
        <f t="shared" si="11"/>
        <v>#DIV/0!</v>
      </c>
      <c r="AY11" s="186" t="e">
        <f t="shared" si="11"/>
        <v>#DIV/0!</v>
      </c>
      <c r="AZ11" s="186" t="e">
        <f t="shared" si="11"/>
        <v>#DIV/0!</v>
      </c>
      <c r="BA11" s="186" t="e">
        <f t="shared" si="11"/>
        <v>#DIV/0!</v>
      </c>
    </row>
    <row r="12" spans="1:53" s="112" customFormat="1" ht="15">
      <c r="A12" s="202" t="s">
        <v>1</v>
      </c>
      <c r="B12" s="203"/>
      <c r="C12" s="203"/>
      <c r="D12" s="203"/>
      <c r="E12" s="203"/>
      <c r="F12" s="203"/>
      <c r="G12" s="203"/>
      <c r="H12" s="204"/>
      <c r="J12" s="202" t="s">
        <v>1</v>
      </c>
      <c r="K12" s="203"/>
      <c r="L12" s="203"/>
      <c r="M12" s="203"/>
      <c r="N12" s="203"/>
      <c r="O12" s="203"/>
      <c r="P12" s="203"/>
      <c r="Q12" s="204"/>
      <c r="S12" s="202" t="s">
        <v>1</v>
      </c>
      <c r="T12" s="203"/>
      <c r="U12" s="203"/>
      <c r="V12" s="203"/>
      <c r="W12" s="203"/>
      <c r="X12" s="203"/>
      <c r="Y12" s="203"/>
      <c r="Z12" s="204"/>
      <c r="AB12" s="202" t="s">
        <v>1</v>
      </c>
      <c r="AC12" s="203"/>
      <c r="AD12" s="203"/>
      <c r="AE12" s="203"/>
      <c r="AF12" s="203"/>
      <c r="AG12" s="203"/>
      <c r="AH12" s="203"/>
      <c r="AI12" s="204"/>
      <c r="AK12" s="202" t="s">
        <v>1</v>
      </c>
      <c r="AL12" s="203"/>
      <c r="AM12" s="203"/>
      <c r="AN12" s="203"/>
      <c r="AO12" s="203"/>
      <c r="AP12" s="203"/>
      <c r="AQ12" s="203"/>
      <c r="AR12" s="204"/>
      <c r="AT12" s="199" t="s">
        <v>1</v>
      </c>
      <c r="AU12" s="200"/>
      <c r="AV12" s="200"/>
      <c r="AW12" s="200"/>
      <c r="AX12" s="200"/>
      <c r="AY12" s="200"/>
      <c r="AZ12" s="200"/>
      <c r="BA12" s="201"/>
    </row>
    <row r="13" spans="1:53" s="112" customFormat="1" ht="15">
      <c r="A13" s="111" t="s">
        <v>22</v>
      </c>
      <c r="B13" s="111">
        <f>K13+T13+AL13+AU13</f>
        <v>25</v>
      </c>
      <c r="C13" s="111">
        <f>L13+U13+AM13+AV13</f>
        <v>1465</v>
      </c>
      <c r="D13" s="111">
        <f>M13+V13+AN13</f>
        <v>770</v>
      </c>
      <c r="E13" s="111">
        <f aca="true" t="shared" si="12" ref="E13:H14">N13+W13+AO13+AX13</f>
        <v>3</v>
      </c>
      <c r="F13" s="111">
        <f t="shared" si="12"/>
        <v>72</v>
      </c>
      <c r="G13" s="111">
        <f t="shared" si="12"/>
        <v>139</v>
      </c>
      <c r="H13" s="111">
        <f t="shared" si="12"/>
        <v>556</v>
      </c>
      <c r="J13" s="111" t="s">
        <v>29</v>
      </c>
      <c r="K13" s="111">
        <v>24.2</v>
      </c>
      <c r="L13" s="111">
        <v>1450</v>
      </c>
      <c r="M13" s="111">
        <f>N13+O13+P13+Q13</f>
        <v>763</v>
      </c>
      <c r="N13" s="111">
        <v>3</v>
      </c>
      <c r="O13" s="111">
        <v>72</v>
      </c>
      <c r="P13" s="111">
        <v>136</v>
      </c>
      <c r="Q13" s="111">
        <v>552</v>
      </c>
      <c r="S13" s="111" t="s">
        <v>29</v>
      </c>
      <c r="T13" s="111"/>
      <c r="U13" s="111"/>
      <c r="V13" s="111">
        <f>W13+X13+Y13+Z13</f>
        <v>0</v>
      </c>
      <c r="W13" s="111"/>
      <c r="X13" s="111"/>
      <c r="Y13" s="111"/>
      <c r="Z13" s="111"/>
      <c r="AB13" s="111" t="s">
        <v>29</v>
      </c>
      <c r="AC13" s="111"/>
      <c r="AD13" s="111"/>
      <c r="AE13" s="111">
        <f>AF13+AG13+AH13+AI13</f>
        <v>0</v>
      </c>
      <c r="AF13" s="111"/>
      <c r="AG13" s="111"/>
      <c r="AH13" s="111"/>
      <c r="AI13" s="111"/>
      <c r="AK13" s="111" t="s">
        <v>29</v>
      </c>
      <c r="AL13" s="118">
        <v>0.8</v>
      </c>
      <c r="AM13" s="111">
        <v>15</v>
      </c>
      <c r="AN13" s="111">
        <f>AO13+AP13+AQ13+AR13</f>
        <v>7</v>
      </c>
      <c r="AO13" s="111">
        <v>0</v>
      </c>
      <c r="AP13" s="111">
        <v>0</v>
      </c>
      <c r="AQ13" s="111">
        <v>3</v>
      </c>
      <c r="AR13" s="111">
        <v>4</v>
      </c>
      <c r="AT13" s="130" t="s">
        <v>29</v>
      </c>
      <c r="AU13" s="130"/>
      <c r="AV13" s="130"/>
      <c r="AW13" s="130">
        <f>SUM(AX13:BA13)</f>
        <v>0</v>
      </c>
      <c r="AX13" s="130"/>
      <c r="AY13" s="130"/>
      <c r="AZ13" s="130"/>
      <c r="BA13" s="130"/>
    </row>
    <row r="14" spans="1:53" s="112" customFormat="1" ht="15">
      <c r="A14" s="113" t="s">
        <v>30</v>
      </c>
      <c r="B14" s="111">
        <f>K14+T14+AL14+AU14</f>
        <v>0</v>
      </c>
      <c r="C14" s="111">
        <f>L14+U14+AM14+AV14</f>
        <v>0</v>
      </c>
      <c r="D14" s="111">
        <f>M14+V14+AN14</f>
        <v>0</v>
      </c>
      <c r="E14" s="111">
        <f t="shared" si="12"/>
        <v>0</v>
      </c>
      <c r="F14" s="111">
        <f t="shared" si="12"/>
        <v>0</v>
      </c>
      <c r="G14" s="111">
        <f t="shared" si="12"/>
        <v>0</v>
      </c>
      <c r="H14" s="111">
        <f t="shared" si="12"/>
        <v>0</v>
      </c>
      <c r="J14" s="114" t="s">
        <v>30</v>
      </c>
      <c r="K14" s="113"/>
      <c r="L14" s="113"/>
      <c r="M14" s="113">
        <f>SUM(N14:Q14)</f>
        <v>0</v>
      </c>
      <c r="N14" s="113"/>
      <c r="O14" s="113"/>
      <c r="P14" s="113"/>
      <c r="Q14" s="113"/>
      <c r="R14" s="119"/>
      <c r="S14" s="114" t="s">
        <v>30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9"/>
      <c r="AB14" s="114" t="s">
        <v>30</v>
      </c>
      <c r="AC14" s="114"/>
      <c r="AD14" s="114"/>
      <c r="AE14" s="114"/>
      <c r="AF14" s="114"/>
      <c r="AG14" s="114"/>
      <c r="AH14" s="114"/>
      <c r="AI14" s="114"/>
      <c r="AJ14" s="119"/>
      <c r="AK14" s="114" t="s">
        <v>30</v>
      </c>
      <c r="AL14" s="111"/>
      <c r="AM14" s="111"/>
      <c r="AN14" s="111">
        <f>AO14+AP14+AQ14+AR14</f>
        <v>0</v>
      </c>
      <c r="AO14" s="111"/>
      <c r="AP14" s="111"/>
      <c r="AQ14" s="111"/>
      <c r="AR14" s="111"/>
      <c r="AT14" s="187" t="s">
        <v>30</v>
      </c>
      <c r="AU14" s="130"/>
      <c r="AV14" s="130"/>
      <c r="AW14" s="130">
        <f>AX14+AY14+AZ14+BA14</f>
        <v>0</v>
      </c>
      <c r="AX14" s="130"/>
      <c r="AY14" s="130"/>
      <c r="AZ14" s="130"/>
      <c r="BA14" s="130"/>
    </row>
    <row r="15" spans="1:53" s="79" customFormat="1" ht="15" customHeight="1">
      <c r="A15" s="80" t="s">
        <v>2</v>
      </c>
      <c r="B15" s="93">
        <f>B14/B13</f>
        <v>0</v>
      </c>
      <c r="C15" s="93">
        <f aca="true" t="shared" si="13" ref="C15:H15">C14/C13</f>
        <v>0</v>
      </c>
      <c r="D15" s="93">
        <f t="shared" si="13"/>
        <v>0</v>
      </c>
      <c r="E15" s="93">
        <f t="shared" si="13"/>
        <v>0</v>
      </c>
      <c r="F15" s="93">
        <f t="shared" si="13"/>
        <v>0</v>
      </c>
      <c r="G15" s="93">
        <f t="shared" si="13"/>
        <v>0</v>
      </c>
      <c r="H15" s="93">
        <f t="shared" si="13"/>
        <v>0</v>
      </c>
      <c r="J15" s="80" t="s">
        <v>2</v>
      </c>
      <c r="K15" s="169">
        <f>+K14/K13</f>
        <v>0</v>
      </c>
      <c r="L15" s="169">
        <f aca="true" t="shared" si="14" ref="L15:Q15">+L14/L13</f>
        <v>0</v>
      </c>
      <c r="M15" s="169">
        <f t="shared" si="14"/>
        <v>0</v>
      </c>
      <c r="N15" s="169">
        <f t="shared" si="14"/>
        <v>0</v>
      </c>
      <c r="O15" s="169">
        <f t="shared" si="14"/>
        <v>0</v>
      </c>
      <c r="P15" s="169">
        <f t="shared" si="14"/>
        <v>0</v>
      </c>
      <c r="Q15" s="169">
        <f t="shared" si="14"/>
        <v>0</v>
      </c>
      <c r="S15" s="80" t="s">
        <v>2</v>
      </c>
      <c r="T15" s="169" t="e">
        <f>+T14/T13</f>
        <v>#DIV/0!</v>
      </c>
      <c r="U15" s="169" t="e">
        <f aca="true" t="shared" si="15" ref="U15:Z15">+U14/U13</f>
        <v>#DIV/0!</v>
      </c>
      <c r="V15" s="169" t="e">
        <f t="shared" si="15"/>
        <v>#DIV/0!</v>
      </c>
      <c r="W15" s="169" t="e">
        <f t="shared" si="15"/>
        <v>#DIV/0!</v>
      </c>
      <c r="X15" s="169" t="e">
        <f t="shared" si="15"/>
        <v>#DIV/0!</v>
      </c>
      <c r="Y15" s="169" t="e">
        <f t="shared" si="15"/>
        <v>#DIV/0!</v>
      </c>
      <c r="Z15" s="169" t="e">
        <f t="shared" si="15"/>
        <v>#DIV/0!</v>
      </c>
      <c r="AB15" s="80" t="s">
        <v>2</v>
      </c>
      <c r="AC15" s="169" t="e">
        <f>+AC14/AC13</f>
        <v>#DIV/0!</v>
      </c>
      <c r="AD15" s="169" t="e">
        <f aca="true" t="shared" si="16" ref="AD15:AI15">+AD14/AD13</f>
        <v>#DIV/0!</v>
      </c>
      <c r="AE15" s="169" t="e">
        <f t="shared" si="16"/>
        <v>#DIV/0!</v>
      </c>
      <c r="AF15" s="169" t="e">
        <f t="shared" si="16"/>
        <v>#DIV/0!</v>
      </c>
      <c r="AG15" s="169" t="e">
        <f t="shared" si="16"/>
        <v>#DIV/0!</v>
      </c>
      <c r="AH15" s="169" t="e">
        <f t="shared" si="16"/>
        <v>#DIV/0!</v>
      </c>
      <c r="AI15" s="169" t="e">
        <f t="shared" si="16"/>
        <v>#DIV/0!</v>
      </c>
      <c r="AK15" s="80" t="s">
        <v>2</v>
      </c>
      <c r="AL15" s="169">
        <f>+AL14/AL13</f>
        <v>0</v>
      </c>
      <c r="AM15" s="169">
        <f aca="true" t="shared" si="17" ref="AM15:AR15">+AM14/AM13</f>
        <v>0</v>
      </c>
      <c r="AN15" s="169">
        <f t="shared" si="17"/>
        <v>0</v>
      </c>
      <c r="AO15" s="169" t="e">
        <f t="shared" si="17"/>
        <v>#DIV/0!</v>
      </c>
      <c r="AP15" s="169" t="e">
        <f t="shared" si="17"/>
        <v>#DIV/0!</v>
      </c>
      <c r="AQ15" s="169">
        <f t="shared" si="17"/>
        <v>0</v>
      </c>
      <c r="AR15" s="169">
        <f t="shared" si="17"/>
        <v>0</v>
      </c>
      <c r="AT15" s="99" t="s">
        <v>31</v>
      </c>
      <c r="AU15" s="100" t="e">
        <f>+AU14/AU13</f>
        <v>#DIV/0!</v>
      </c>
      <c r="AV15" s="100" t="e">
        <f aca="true" t="shared" si="18" ref="AV15:BA15">+AV14/AV13</f>
        <v>#DIV/0!</v>
      </c>
      <c r="AW15" s="100" t="e">
        <f t="shared" si="18"/>
        <v>#DIV/0!</v>
      </c>
      <c r="AX15" s="100" t="e">
        <f t="shared" si="18"/>
        <v>#DIV/0!</v>
      </c>
      <c r="AY15" s="100" t="e">
        <f t="shared" si="18"/>
        <v>#DIV/0!</v>
      </c>
      <c r="AZ15" s="100" t="e">
        <f t="shared" si="18"/>
        <v>#DIV/0!</v>
      </c>
      <c r="BA15" s="100" t="e">
        <f t="shared" si="18"/>
        <v>#DIV/0!</v>
      </c>
    </row>
    <row r="16" spans="1:53" s="79" customFormat="1" ht="15">
      <c r="A16" s="80" t="s">
        <v>3</v>
      </c>
      <c r="B16" s="80">
        <f aca="true" t="shared" si="19" ref="B16:C18">K16+T16+AL16+AU16</f>
        <v>0</v>
      </c>
      <c r="C16" s="80">
        <f t="shared" si="19"/>
        <v>0</v>
      </c>
      <c r="D16" s="80">
        <f>M16+V16+AN16</f>
        <v>0</v>
      </c>
      <c r="E16" s="80">
        <f aca="true" t="shared" si="20" ref="E16:H18">N16+W16+AO16+AX16</f>
        <v>0</v>
      </c>
      <c r="F16" s="80">
        <f t="shared" si="20"/>
        <v>0</v>
      </c>
      <c r="G16" s="80">
        <f t="shared" si="20"/>
        <v>0</v>
      </c>
      <c r="H16" s="80">
        <f t="shared" si="20"/>
        <v>0</v>
      </c>
      <c r="J16" s="88" t="s">
        <v>3</v>
      </c>
      <c r="K16" s="81"/>
      <c r="L16" s="81"/>
      <c r="M16" s="81">
        <f>SUM(N16:Q16)</f>
        <v>0</v>
      </c>
      <c r="N16" s="81"/>
      <c r="O16" s="81"/>
      <c r="P16" s="81"/>
      <c r="Q16" s="81"/>
      <c r="R16" s="87"/>
      <c r="S16" s="88" t="s">
        <v>3</v>
      </c>
      <c r="T16" s="81"/>
      <c r="U16" s="81"/>
      <c r="V16" s="81">
        <f>W16+X16+Y16+Z16</f>
        <v>0</v>
      </c>
      <c r="W16" s="81"/>
      <c r="X16" s="81"/>
      <c r="Y16" s="81"/>
      <c r="Z16" s="81"/>
      <c r="AA16" s="87"/>
      <c r="AB16" s="88" t="s">
        <v>3</v>
      </c>
      <c r="AC16" s="88"/>
      <c r="AD16" s="88"/>
      <c r="AE16" s="80">
        <f>AF16+AG16+AH16+AI16</f>
        <v>0</v>
      </c>
      <c r="AF16" s="88"/>
      <c r="AG16" s="88"/>
      <c r="AH16" s="88"/>
      <c r="AI16" s="88"/>
      <c r="AJ16" s="87"/>
      <c r="AK16" s="88" t="s">
        <v>3</v>
      </c>
      <c r="AL16" s="80"/>
      <c r="AM16" s="80"/>
      <c r="AN16" s="80">
        <f>AO16+AP16+AQ16+AR16</f>
        <v>0</v>
      </c>
      <c r="AO16" s="80"/>
      <c r="AP16" s="80"/>
      <c r="AQ16" s="80"/>
      <c r="AR16" s="80"/>
      <c r="AT16" s="99" t="s">
        <v>3</v>
      </c>
      <c r="AU16" s="99"/>
      <c r="AV16" s="99"/>
      <c r="AW16" s="99">
        <f>SUM(AX16:BA16)</f>
        <v>0</v>
      </c>
      <c r="AX16" s="99"/>
      <c r="AY16" s="99"/>
      <c r="AZ16" s="99"/>
      <c r="BA16" s="99"/>
    </row>
    <row r="17" spans="1:53" s="79" customFormat="1" ht="15">
      <c r="A17" s="80" t="s">
        <v>4</v>
      </c>
      <c r="B17" s="80">
        <f t="shared" si="19"/>
        <v>0</v>
      </c>
      <c r="C17" s="80">
        <f t="shared" si="19"/>
        <v>0</v>
      </c>
      <c r="D17" s="80">
        <f>M17+V17+AN17</f>
        <v>0</v>
      </c>
      <c r="E17" s="80">
        <f t="shared" si="20"/>
        <v>0</v>
      </c>
      <c r="F17" s="80">
        <f t="shared" si="20"/>
        <v>0</v>
      </c>
      <c r="G17" s="80">
        <f t="shared" si="20"/>
        <v>0</v>
      </c>
      <c r="H17" s="80">
        <f t="shared" si="20"/>
        <v>0</v>
      </c>
      <c r="J17" s="88" t="s">
        <v>4</v>
      </c>
      <c r="K17" s="81"/>
      <c r="L17" s="81"/>
      <c r="M17" s="81">
        <f>SUM(N17:Q17)</f>
        <v>0</v>
      </c>
      <c r="N17" s="81"/>
      <c r="O17" s="81"/>
      <c r="P17" s="81"/>
      <c r="Q17" s="81"/>
      <c r="R17" s="87"/>
      <c r="S17" s="88" t="s">
        <v>4</v>
      </c>
      <c r="T17" s="81"/>
      <c r="U17" s="81"/>
      <c r="V17" s="81">
        <f>W17+X17+Y17+Z17</f>
        <v>0</v>
      </c>
      <c r="W17" s="81"/>
      <c r="X17" s="81"/>
      <c r="Y17" s="81"/>
      <c r="Z17" s="81"/>
      <c r="AA17" s="87"/>
      <c r="AB17" s="88" t="s">
        <v>4</v>
      </c>
      <c r="AC17" s="88"/>
      <c r="AD17" s="88"/>
      <c r="AE17" s="80">
        <f>AF17+AG17+AH17+AI17</f>
        <v>0</v>
      </c>
      <c r="AF17" s="88"/>
      <c r="AG17" s="88"/>
      <c r="AH17" s="88"/>
      <c r="AI17" s="88"/>
      <c r="AJ17" s="87"/>
      <c r="AK17" s="88" t="s">
        <v>4</v>
      </c>
      <c r="AL17" s="80"/>
      <c r="AM17" s="80"/>
      <c r="AN17" s="80">
        <f>AO17+AP17+AQ17+AR17</f>
        <v>0</v>
      </c>
      <c r="AO17" s="80"/>
      <c r="AP17" s="80"/>
      <c r="AQ17" s="80"/>
      <c r="AR17" s="80"/>
      <c r="AT17" s="99" t="s">
        <v>4</v>
      </c>
      <c r="AU17" s="99"/>
      <c r="AV17" s="99"/>
      <c r="AW17" s="99">
        <f>AX17+AY17+AZ17+BA17</f>
        <v>0</v>
      </c>
      <c r="AX17" s="99"/>
      <c r="AY17" s="99"/>
      <c r="AZ17" s="99"/>
      <c r="BA17" s="99"/>
    </row>
    <row r="18" spans="1:53" s="79" customFormat="1" ht="15">
      <c r="A18" s="80" t="s">
        <v>5</v>
      </c>
      <c r="B18" s="80">
        <f t="shared" si="19"/>
        <v>0</v>
      </c>
      <c r="C18" s="80">
        <f t="shared" si="19"/>
        <v>0</v>
      </c>
      <c r="D18" s="80">
        <f>M18+V18+AN18</f>
        <v>0</v>
      </c>
      <c r="E18" s="80">
        <f t="shared" si="20"/>
        <v>0</v>
      </c>
      <c r="F18" s="80">
        <f t="shared" si="20"/>
        <v>0</v>
      </c>
      <c r="G18" s="80">
        <f t="shared" si="20"/>
        <v>0</v>
      </c>
      <c r="H18" s="80">
        <f t="shared" si="20"/>
        <v>0</v>
      </c>
      <c r="J18" s="88" t="s">
        <v>5</v>
      </c>
      <c r="K18" s="81"/>
      <c r="L18" s="81"/>
      <c r="M18" s="81">
        <f>SUM(N18:Q18)</f>
        <v>0</v>
      </c>
      <c r="N18" s="81"/>
      <c r="O18" s="81"/>
      <c r="P18" s="81"/>
      <c r="Q18" s="81"/>
      <c r="R18" s="87"/>
      <c r="S18" s="88" t="s">
        <v>5</v>
      </c>
      <c r="T18" s="81"/>
      <c r="U18" s="81"/>
      <c r="V18" s="81">
        <f>W18+X18+Y18+Z18</f>
        <v>0</v>
      </c>
      <c r="W18" s="81"/>
      <c r="X18" s="81"/>
      <c r="Y18" s="81"/>
      <c r="Z18" s="81"/>
      <c r="AA18" s="87"/>
      <c r="AB18" s="88" t="s">
        <v>5</v>
      </c>
      <c r="AC18" s="88"/>
      <c r="AD18" s="88"/>
      <c r="AE18" s="80">
        <f>AF18+AG18+AH18+AI18</f>
        <v>0</v>
      </c>
      <c r="AF18" s="88"/>
      <c r="AG18" s="88"/>
      <c r="AH18" s="88"/>
      <c r="AI18" s="88"/>
      <c r="AJ18" s="87"/>
      <c r="AK18" s="88" t="s">
        <v>5</v>
      </c>
      <c r="AL18" s="80"/>
      <c r="AM18" s="80"/>
      <c r="AN18" s="80">
        <f>AO18+AP18+AQ18+AR18</f>
        <v>0</v>
      </c>
      <c r="AO18" s="80"/>
      <c r="AP18" s="80"/>
      <c r="AQ18" s="80"/>
      <c r="AR18" s="80"/>
      <c r="AT18" s="99" t="s">
        <v>5</v>
      </c>
      <c r="AU18" s="99"/>
      <c r="AV18" s="99"/>
      <c r="AW18" s="99"/>
      <c r="AX18" s="99"/>
      <c r="AY18" s="99"/>
      <c r="AZ18" s="99"/>
      <c r="BA18" s="99"/>
    </row>
    <row r="19" spans="1:53" s="112" customFormat="1" ht="15">
      <c r="A19" s="202" t="s">
        <v>6</v>
      </c>
      <c r="B19" s="203"/>
      <c r="C19" s="203"/>
      <c r="D19" s="203"/>
      <c r="E19" s="203"/>
      <c r="F19" s="203"/>
      <c r="G19" s="203"/>
      <c r="H19" s="204"/>
      <c r="J19" s="202" t="s">
        <v>6</v>
      </c>
      <c r="K19" s="203"/>
      <c r="L19" s="203"/>
      <c r="M19" s="203"/>
      <c r="N19" s="203"/>
      <c r="O19" s="203"/>
      <c r="P19" s="203"/>
      <c r="Q19" s="204"/>
      <c r="S19" s="202" t="s">
        <v>6</v>
      </c>
      <c r="T19" s="203"/>
      <c r="U19" s="203"/>
      <c r="V19" s="203"/>
      <c r="W19" s="203"/>
      <c r="X19" s="203"/>
      <c r="Y19" s="203"/>
      <c r="Z19" s="204"/>
      <c r="AB19" s="202" t="s">
        <v>6</v>
      </c>
      <c r="AC19" s="203"/>
      <c r="AD19" s="203"/>
      <c r="AE19" s="203"/>
      <c r="AF19" s="203"/>
      <c r="AG19" s="203"/>
      <c r="AH19" s="203"/>
      <c r="AI19" s="204"/>
      <c r="AK19" s="202" t="s">
        <v>6</v>
      </c>
      <c r="AL19" s="203"/>
      <c r="AM19" s="203"/>
      <c r="AN19" s="203"/>
      <c r="AO19" s="203"/>
      <c r="AP19" s="203"/>
      <c r="AQ19" s="203"/>
      <c r="AR19" s="204"/>
      <c r="AT19" s="202" t="s">
        <v>6</v>
      </c>
      <c r="AU19" s="203"/>
      <c r="AV19" s="203"/>
      <c r="AW19" s="203"/>
      <c r="AX19" s="203"/>
      <c r="AY19" s="203"/>
      <c r="AZ19" s="203"/>
      <c r="BA19" s="204"/>
    </row>
    <row r="20" spans="1:53" s="112" customFormat="1" ht="15">
      <c r="A20" s="111" t="s">
        <v>29</v>
      </c>
      <c r="B20" s="111">
        <f aca="true" t="shared" si="21" ref="B20:H21">K20+T20+AL20</f>
        <v>696.4</v>
      </c>
      <c r="C20" s="111">
        <f t="shared" si="21"/>
        <v>33980</v>
      </c>
      <c r="D20" s="111">
        <f t="shared" si="21"/>
        <v>27407</v>
      </c>
      <c r="E20" s="111">
        <f t="shared" si="21"/>
        <v>800</v>
      </c>
      <c r="F20" s="111">
        <f t="shared" si="21"/>
        <v>3661</v>
      </c>
      <c r="G20" s="111">
        <f t="shared" si="21"/>
        <v>1614</v>
      </c>
      <c r="H20" s="111">
        <f t="shared" si="21"/>
        <v>21332</v>
      </c>
      <c r="J20" s="111" t="s">
        <v>29</v>
      </c>
      <c r="K20" s="111">
        <f aca="true" t="shared" si="22" ref="K20:Q21">K23+K26+K29+K32+K35+K38</f>
        <v>148</v>
      </c>
      <c r="L20" s="116">
        <f t="shared" si="22"/>
        <v>3855</v>
      </c>
      <c r="M20" s="111">
        <f t="shared" si="22"/>
        <v>2940</v>
      </c>
      <c r="N20" s="111">
        <f t="shared" si="22"/>
        <v>85</v>
      </c>
      <c r="O20" s="111">
        <f t="shared" si="22"/>
        <v>539</v>
      </c>
      <c r="P20" s="111">
        <f t="shared" si="22"/>
        <v>539</v>
      </c>
      <c r="Q20" s="111">
        <f t="shared" si="22"/>
        <v>1777</v>
      </c>
      <c r="S20" s="111" t="s">
        <v>29</v>
      </c>
      <c r="T20" s="111">
        <f aca="true" t="shared" si="23" ref="T20:Z21">T23+T26+T29+T32+T35+T38</f>
        <v>334.7</v>
      </c>
      <c r="U20" s="116">
        <f t="shared" si="23"/>
        <v>22405</v>
      </c>
      <c r="V20" s="111">
        <f t="shared" si="23"/>
        <v>18716</v>
      </c>
      <c r="W20" s="111">
        <f t="shared" si="23"/>
        <v>715</v>
      </c>
      <c r="X20" s="111">
        <f t="shared" si="23"/>
        <v>3054</v>
      </c>
      <c r="Y20" s="111">
        <f t="shared" si="23"/>
        <v>969</v>
      </c>
      <c r="Z20" s="111">
        <f t="shared" si="23"/>
        <v>13978</v>
      </c>
      <c r="AB20" s="111" t="s">
        <v>29</v>
      </c>
      <c r="AC20" s="111">
        <f aca="true" t="shared" si="24" ref="AC20:AI21">AC23+AC26+AC29+AC32+AC35+AC38</f>
        <v>8.899999999999999</v>
      </c>
      <c r="AD20" s="116">
        <f t="shared" si="24"/>
        <v>284</v>
      </c>
      <c r="AE20" s="111">
        <f t="shared" si="24"/>
        <v>219</v>
      </c>
      <c r="AF20" s="111">
        <f t="shared" si="24"/>
        <v>26</v>
      </c>
      <c r="AG20" s="111">
        <f t="shared" si="24"/>
        <v>30</v>
      </c>
      <c r="AH20" s="111">
        <f t="shared" si="24"/>
        <v>11</v>
      </c>
      <c r="AI20" s="111">
        <f t="shared" si="24"/>
        <v>152</v>
      </c>
      <c r="AK20" s="111" t="s">
        <v>29</v>
      </c>
      <c r="AL20" s="118">
        <f aca="true" t="shared" si="25" ref="AL20:AR21">AL23+AL26+AL29+AL32+AL35+AL38</f>
        <v>213.7</v>
      </c>
      <c r="AM20" s="116">
        <f t="shared" si="25"/>
        <v>7720</v>
      </c>
      <c r="AN20" s="111">
        <f t="shared" si="25"/>
        <v>5751</v>
      </c>
      <c r="AO20" s="111">
        <f t="shared" si="25"/>
        <v>0</v>
      </c>
      <c r="AP20" s="111">
        <f t="shared" si="25"/>
        <v>68</v>
      </c>
      <c r="AQ20" s="111">
        <f t="shared" si="25"/>
        <v>106</v>
      </c>
      <c r="AR20" s="111">
        <f t="shared" si="25"/>
        <v>5577</v>
      </c>
      <c r="AT20" s="111" t="s">
        <v>29</v>
      </c>
      <c r="AU20" s="111">
        <f aca="true" t="shared" si="26" ref="AU20:BA21">AU23+AU26+AU29+AU32+AU35+AU38</f>
        <v>0</v>
      </c>
      <c r="AV20" s="111">
        <f t="shared" si="26"/>
        <v>0</v>
      </c>
      <c r="AW20" s="111">
        <f t="shared" si="26"/>
        <v>0</v>
      </c>
      <c r="AX20" s="111">
        <f t="shared" si="26"/>
        <v>0</v>
      </c>
      <c r="AY20" s="111">
        <f t="shared" si="26"/>
        <v>0</v>
      </c>
      <c r="AZ20" s="111">
        <f t="shared" si="26"/>
        <v>0</v>
      </c>
      <c r="BA20" s="111">
        <f t="shared" si="26"/>
        <v>0</v>
      </c>
    </row>
    <row r="21" spans="1:53" s="112" customFormat="1" ht="15">
      <c r="A21" s="113" t="s">
        <v>30</v>
      </c>
      <c r="B21" s="111">
        <f t="shared" si="21"/>
        <v>0</v>
      </c>
      <c r="C21" s="111">
        <f t="shared" si="21"/>
        <v>0</v>
      </c>
      <c r="D21" s="111">
        <f t="shared" si="21"/>
        <v>0</v>
      </c>
      <c r="E21" s="111">
        <f t="shared" si="21"/>
        <v>0</v>
      </c>
      <c r="F21" s="111">
        <f t="shared" si="21"/>
        <v>0</v>
      </c>
      <c r="G21" s="111">
        <f t="shared" si="21"/>
        <v>0</v>
      </c>
      <c r="H21" s="111">
        <f t="shared" si="21"/>
        <v>0</v>
      </c>
      <c r="J21" s="113" t="s">
        <v>30</v>
      </c>
      <c r="K21" s="111">
        <f>K24+K27+K30+K33+K36+K39</f>
        <v>0</v>
      </c>
      <c r="L21" s="111">
        <f t="shared" si="22"/>
        <v>0</v>
      </c>
      <c r="M21" s="111">
        <f t="shared" si="22"/>
        <v>0</v>
      </c>
      <c r="N21" s="111">
        <f t="shared" si="22"/>
        <v>0</v>
      </c>
      <c r="O21" s="111">
        <f t="shared" si="22"/>
        <v>0</v>
      </c>
      <c r="P21" s="111">
        <f t="shared" si="22"/>
        <v>0</v>
      </c>
      <c r="Q21" s="111">
        <f t="shared" si="22"/>
        <v>0</v>
      </c>
      <c r="S21" s="113" t="s">
        <v>30</v>
      </c>
      <c r="T21" s="111">
        <f>T24+T27+T30+T33+T36+T39</f>
        <v>0</v>
      </c>
      <c r="U21" s="111">
        <f t="shared" si="23"/>
        <v>0</v>
      </c>
      <c r="V21" s="111">
        <f t="shared" si="23"/>
        <v>0</v>
      </c>
      <c r="W21" s="111">
        <f t="shared" si="23"/>
        <v>0</v>
      </c>
      <c r="X21" s="111">
        <f t="shared" si="23"/>
        <v>0</v>
      </c>
      <c r="Y21" s="111">
        <f t="shared" si="23"/>
        <v>0</v>
      </c>
      <c r="Z21" s="111">
        <f t="shared" si="23"/>
        <v>0</v>
      </c>
      <c r="AB21" s="113" t="s">
        <v>30</v>
      </c>
      <c r="AC21" s="111">
        <f>AC24+AC27+AC30+AC33+AC36+AC39</f>
        <v>0</v>
      </c>
      <c r="AD21" s="111">
        <f t="shared" si="24"/>
        <v>0</v>
      </c>
      <c r="AE21" s="111">
        <f t="shared" si="24"/>
        <v>0</v>
      </c>
      <c r="AF21" s="111">
        <f t="shared" si="24"/>
        <v>0</v>
      </c>
      <c r="AG21" s="111">
        <f t="shared" si="24"/>
        <v>0</v>
      </c>
      <c r="AH21" s="111">
        <f t="shared" si="24"/>
        <v>0</v>
      </c>
      <c r="AI21" s="111">
        <f t="shared" si="24"/>
        <v>0</v>
      </c>
      <c r="AK21" s="113" t="s">
        <v>30</v>
      </c>
      <c r="AL21" s="118">
        <f>AL24+AL27+AL30+AL33+AL36+AL39</f>
        <v>0</v>
      </c>
      <c r="AM21" s="111">
        <f t="shared" si="25"/>
        <v>0</v>
      </c>
      <c r="AN21" s="111">
        <f t="shared" si="25"/>
        <v>0</v>
      </c>
      <c r="AO21" s="111">
        <f t="shared" si="25"/>
        <v>0</v>
      </c>
      <c r="AP21" s="111">
        <f t="shared" si="25"/>
        <v>0</v>
      </c>
      <c r="AQ21" s="111">
        <f t="shared" si="25"/>
        <v>0</v>
      </c>
      <c r="AR21" s="111">
        <f t="shared" si="25"/>
        <v>0</v>
      </c>
      <c r="AT21" s="113" t="s">
        <v>30</v>
      </c>
      <c r="AU21" s="111">
        <f>AU24+AU27+AU30+AU33+AU36+AU39</f>
        <v>0</v>
      </c>
      <c r="AV21" s="111">
        <f t="shared" si="26"/>
        <v>0</v>
      </c>
      <c r="AW21" s="111">
        <f t="shared" si="26"/>
        <v>0</v>
      </c>
      <c r="AX21" s="111">
        <f t="shared" si="26"/>
        <v>0</v>
      </c>
      <c r="AY21" s="111">
        <f t="shared" si="26"/>
        <v>0</v>
      </c>
      <c r="AZ21" s="111">
        <f t="shared" si="26"/>
        <v>0</v>
      </c>
      <c r="BA21" s="111">
        <f t="shared" si="26"/>
        <v>0</v>
      </c>
    </row>
    <row r="22" spans="1:53" s="79" customFormat="1" ht="15" customHeight="1">
      <c r="A22" s="80" t="s">
        <v>2</v>
      </c>
      <c r="B22" s="93">
        <f>B21/B20</f>
        <v>0</v>
      </c>
      <c r="C22" s="93">
        <f aca="true" t="shared" si="27" ref="C22:H22">C21/C20</f>
        <v>0</v>
      </c>
      <c r="D22" s="93">
        <f t="shared" si="27"/>
        <v>0</v>
      </c>
      <c r="E22" s="93">
        <f t="shared" si="27"/>
        <v>0</v>
      </c>
      <c r="F22" s="93">
        <f t="shared" si="27"/>
        <v>0</v>
      </c>
      <c r="G22" s="93">
        <f t="shared" si="27"/>
        <v>0</v>
      </c>
      <c r="H22" s="93">
        <f t="shared" si="27"/>
        <v>0</v>
      </c>
      <c r="J22" s="80" t="s">
        <v>2</v>
      </c>
      <c r="K22" s="145">
        <f>K21/K20</f>
        <v>0</v>
      </c>
      <c r="L22" s="145">
        <f aca="true" t="shared" si="28" ref="L22:Q22">L21/L20</f>
        <v>0</v>
      </c>
      <c r="M22" s="145">
        <f t="shared" si="28"/>
        <v>0</v>
      </c>
      <c r="N22" s="145">
        <f t="shared" si="28"/>
        <v>0</v>
      </c>
      <c r="O22" s="145">
        <f t="shared" si="28"/>
        <v>0</v>
      </c>
      <c r="P22" s="145">
        <f t="shared" si="28"/>
        <v>0</v>
      </c>
      <c r="Q22" s="145">
        <f t="shared" si="28"/>
        <v>0</v>
      </c>
      <c r="S22" s="80" t="s">
        <v>2</v>
      </c>
      <c r="T22" s="145">
        <f>T21/T20</f>
        <v>0</v>
      </c>
      <c r="U22" s="145">
        <f aca="true" t="shared" si="29" ref="U22:Z22">U21/U20</f>
        <v>0</v>
      </c>
      <c r="V22" s="145">
        <f t="shared" si="29"/>
        <v>0</v>
      </c>
      <c r="W22" s="145">
        <f t="shared" si="29"/>
        <v>0</v>
      </c>
      <c r="X22" s="145">
        <f t="shared" si="29"/>
        <v>0</v>
      </c>
      <c r="Y22" s="145">
        <f t="shared" si="29"/>
        <v>0</v>
      </c>
      <c r="Z22" s="145">
        <f t="shared" si="29"/>
        <v>0</v>
      </c>
      <c r="AB22" s="80" t="s">
        <v>2</v>
      </c>
      <c r="AC22" s="145">
        <f>AC21/AC20</f>
        <v>0</v>
      </c>
      <c r="AD22" s="145">
        <f aca="true" t="shared" si="30" ref="AD22:AI22">AD21/AD20</f>
        <v>0</v>
      </c>
      <c r="AE22" s="145">
        <f t="shared" si="30"/>
        <v>0</v>
      </c>
      <c r="AF22" s="145">
        <f t="shared" si="30"/>
        <v>0</v>
      </c>
      <c r="AG22" s="145">
        <f t="shared" si="30"/>
        <v>0</v>
      </c>
      <c r="AH22" s="145">
        <f t="shared" si="30"/>
        <v>0</v>
      </c>
      <c r="AI22" s="145">
        <f t="shared" si="30"/>
        <v>0</v>
      </c>
      <c r="AK22" s="80" t="s">
        <v>2</v>
      </c>
      <c r="AL22" s="145">
        <f>AL21/AL20</f>
        <v>0</v>
      </c>
      <c r="AM22" s="145">
        <f aca="true" t="shared" si="31" ref="AM22:AR22">AM21/AM20</f>
        <v>0</v>
      </c>
      <c r="AN22" s="145">
        <f t="shared" si="31"/>
        <v>0</v>
      </c>
      <c r="AO22" s="145" t="e">
        <f t="shared" si="31"/>
        <v>#DIV/0!</v>
      </c>
      <c r="AP22" s="145">
        <f t="shared" si="31"/>
        <v>0</v>
      </c>
      <c r="AQ22" s="145">
        <f t="shared" si="31"/>
        <v>0</v>
      </c>
      <c r="AR22" s="145">
        <f t="shared" si="31"/>
        <v>0</v>
      </c>
      <c r="AT22" s="99" t="s">
        <v>31</v>
      </c>
      <c r="AU22" s="100" t="e">
        <f>+AU21/AU20</f>
        <v>#DIV/0!</v>
      </c>
      <c r="AV22" s="100" t="e">
        <f aca="true" t="shared" si="32" ref="AV22:BA22">+AV21/AV20</f>
        <v>#DIV/0!</v>
      </c>
      <c r="AW22" s="100" t="e">
        <f t="shared" si="32"/>
        <v>#DIV/0!</v>
      </c>
      <c r="AX22" s="100" t="e">
        <f t="shared" si="32"/>
        <v>#DIV/0!</v>
      </c>
      <c r="AY22" s="100" t="e">
        <f t="shared" si="32"/>
        <v>#DIV/0!</v>
      </c>
      <c r="AZ22" s="100" t="e">
        <f t="shared" si="32"/>
        <v>#DIV/0!</v>
      </c>
      <c r="BA22" s="100" t="e">
        <f t="shared" si="32"/>
        <v>#DIV/0!</v>
      </c>
    </row>
    <row r="23" spans="1:53" s="79" customFormat="1" ht="15">
      <c r="A23" s="80" t="s">
        <v>23</v>
      </c>
      <c r="B23" s="80">
        <f>K23+T23+AL23+AU23</f>
        <v>0</v>
      </c>
      <c r="C23" s="80">
        <f>L23+U23+AM23+AV23</f>
        <v>0</v>
      </c>
      <c r="D23" s="80">
        <f>M23+V23+AN23</f>
        <v>0</v>
      </c>
      <c r="E23" s="80">
        <f aca="true" t="shared" si="33" ref="E23:H24">N23+W23+AO23+AX23</f>
        <v>0</v>
      </c>
      <c r="F23" s="80">
        <f t="shared" si="33"/>
        <v>0</v>
      </c>
      <c r="G23" s="80">
        <f t="shared" si="33"/>
        <v>0</v>
      </c>
      <c r="H23" s="80">
        <f t="shared" si="33"/>
        <v>0</v>
      </c>
      <c r="J23" s="80" t="s">
        <v>23</v>
      </c>
      <c r="K23" s="80">
        <v>0</v>
      </c>
      <c r="L23" s="80">
        <v>0</v>
      </c>
      <c r="M23" s="80">
        <f>N23+O23+P23+Q23</f>
        <v>0</v>
      </c>
      <c r="N23" s="80">
        <v>0</v>
      </c>
      <c r="O23" s="80">
        <v>0</v>
      </c>
      <c r="P23" s="80">
        <v>0</v>
      </c>
      <c r="Q23" s="80">
        <v>0</v>
      </c>
      <c r="S23" s="80" t="s">
        <v>23</v>
      </c>
      <c r="T23" s="80">
        <v>0</v>
      </c>
      <c r="U23" s="80">
        <v>0</v>
      </c>
      <c r="V23" s="80">
        <f>W23+X23+Y23+Z23</f>
        <v>0</v>
      </c>
      <c r="W23" s="80">
        <v>0</v>
      </c>
      <c r="X23" s="80">
        <v>0</v>
      </c>
      <c r="Y23" s="80">
        <v>0</v>
      </c>
      <c r="Z23" s="80">
        <v>0</v>
      </c>
      <c r="AB23" s="80" t="s">
        <v>23</v>
      </c>
      <c r="AC23" s="80"/>
      <c r="AD23" s="80"/>
      <c r="AE23" s="80">
        <f>AF23+AG23+AH23+AI23</f>
        <v>0</v>
      </c>
      <c r="AF23" s="80"/>
      <c r="AG23" s="80"/>
      <c r="AH23" s="80"/>
      <c r="AI23" s="80"/>
      <c r="AK23" s="80" t="s">
        <v>23</v>
      </c>
      <c r="AL23" s="94">
        <v>0</v>
      </c>
      <c r="AM23" s="80">
        <v>0</v>
      </c>
      <c r="AN23" s="80">
        <f>AO23+AP23+AQ23+AR23</f>
        <v>0</v>
      </c>
      <c r="AO23" s="80">
        <v>0</v>
      </c>
      <c r="AP23" s="80">
        <v>0</v>
      </c>
      <c r="AQ23" s="80">
        <v>0</v>
      </c>
      <c r="AR23" s="80">
        <v>0</v>
      </c>
      <c r="AT23" s="99" t="s">
        <v>23</v>
      </c>
      <c r="AU23" s="99"/>
      <c r="AV23" s="99"/>
      <c r="AW23" s="99">
        <f>SUM(AX23:BA23)</f>
        <v>0</v>
      </c>
      <c r="AX23" s="99"/>
      <c r="AY23" s="99"/>
      <c r="AZ23" s="99"/>
      <c r="BA23" s="99"/>
    </row>
    <row r="24" spans="1:53" s="79" customFormat="1" ht="15">
      <c r="A24" s="80" t="s">
        <v>32</v>
      </c>
      <c r="B24" s="80">
        <f>K24+T24+AL24+AU24</f>
        <v>0</v>
      </c>
      <c r="C24" s="80">
        <f>L24+U24+AM24+AV24</f>
        <v>0</v>
      </c>
      <c r="D24" s="80">
        <f>M24+V24+AN24</f>
        <v>0</v>
      </c>
      <c r="E24" s="80">
        <f t="shared" si="33"/>
        <v>0</v>
      </c>
      <c r="F24" s="80">
        <f t="shared" si="33"/>
        <v>0</v>
      </c>
      <c r="G24" s="80">
        <f t="shared" si="33"/>
        <v>0</v>
      </c>
      <c r="H24" s="80">
        <f t="shared" si="33"/>
        <v>0</v>
      </c>
      <c r="J24" s="88" t="s">
        <v>32</v>
      </c>
      <c r="K24" s="81"/>
      <c r="L24" s="81"/>
      <c r="M24" s="81">
        <f>N24+O24+P24+Q24</f>
        <v>0</v>
      </c>
      <c r="N24" s="81"/>
      <c r="O24" s="81"/>
      <c r="P24" s="81"/>
      <c r="Q24" s="81"/>
      <c r="R24" s="85"/>
      <c r="S24" s="88" t="s">
        <v>32</v>
      </c>
      <c r="T24" s="81"/>
      <c r="U24" s="81"/>
      <c r="V24" s="81">
        <f>W24+X24+Y24+Z24</f>
        <v>0</v>
      </c>
      <c r="W24" s="81"/>
      <c r="X24" s="81"/>
      <c r="Y24" s="81"/>
      <c r="Z24" s="81"/>
      <c r="AA24" s="87"/>
      <c r="AB24" s="88" t="s">
        <v>32</v>
      </c>
      <c r="AC24" s="80"/>
      <c r="AD24" s="80"/>
      <c r="AE24" s="80">
        <f>AF24+AG24+AH24+AI24</f>
        <v>0</v>
      </c>
      <c r="AF24" s="80"/>
      <c r="AG24" s="80"/>
      <c r="AH24" s="80"/>
      <c r="AI24" s="80"/>
      <c r="AJ24" s="87"/>
      <c r="AK24" s="88" t="s">
        <v>32</v>
      </c>
      <c r="AL24" s="80"/>
      <c r="AM24" s="80"/>
      <c r="AN24" s="80"/>
      <c r="AO24" s="80"/>
      <c r="AP24" s="80"/>
      <c r="AQ24" s="80"/>
      <c r="AR24" s="80"/>
      <c r="AT24" s="99" t="s">
        <v>32</v>
      </c>
      <c r="AU24" s="99"/>
      <c r="AV24" s="99"/>
      <c r="AW24" s="99">
        <f>AX24+AY24+AZ24+BA24</f>
        <v>0</v>
      </c>
      <c r="AX24" s="99"/>
      <c r="AY24" s="99"/>
      <c r="AZ24" s="99"/>
      <c r="BA24" s="99"/>
    </row>
    <row r="25" spans="1:53" s="79" customFormat="1" ht="15" customHeight="1">
      <c r="A25" s="80" t="s">
        <v>2</v>
      </c>
      <c r="B25" s="93" t="e">
        <f>B24/B23</f>
        <v>#DIV/0!</v>
      </c>
      <c r="C25" s="93" t="e">
        <f aca="true" t="shared" si="34" ref="C25:H25">C24/C23</f>
        <v>#DIV/0!</v>
      </c>
      <c r="D25" s="93" t="e">
        <f t="shared" si="34"/>
        <v>#DIV/0!</v>
      </c>
      <c r="E25" s="93" t="e">
        <f t="shared" si="34"/>
        <v>#DIV/0!</v>
      </c>
      <c r="F25" s="93" t="e">
        <f t="shared" si="34"/>
        <v>#DIV/0!</v>
      </c>
      <c r="G25" s="93" t="e">
        <f t="shared" si="34"/>
        <v>#DIV/0!</v>
      </c>
      <c r="H25" s="93" t="e">
        <f t="shared" si="34"/>
        <v>#DIV/0!</v>
      </c>
      <c r="J25" s="80" t="s">
        <v>2</v>
      </c>
      <c r="K25" s="169" t="e">
        <f>+K24/K23</f>
        <v>#DIV/0!</v>
      </c>
      <c r="L25" s="169" t="e">
        <f aca="true" t="shared" si="35" ref="L25:Q25">+L24/L23</f>
        <v>#DIV/0!</v>
      </c>
      <c r="M25" s="169" t="e">
        <f t="shared" si="35"/>
        <v>#DIV/0!</v>
      </c>
      <c r="N25" s="169" t="e">
        <f t="shared" si="35"/>
        <v>#DIV/0!</v>
      </c>
      <c r="O25" s="169" t="e">
        <f t="shared" si="35"/>
        <v>#DIV/0!</v>
      </c>
      <c r="P25" s="169" t="e">
        <f t="shared" si="35"/>
        <v>#DIV/0!</v>
      </c>
      <c r="Q25" s="169" t="e">
        <f t="shared" si="35"/>
        <v>#DIV/0!</v>
      </c>
      <c r="S25" s="80" t="s">
        <v>2</v>
      </c>
      <c r="T25" s="169" t="e">
        <f>+T24/T23</f>
        <v>#DIV/0!</v>
      </c>
      <c r="U25" s="169" t="e">
        <f aca="true" t="shared" si="36" ref="U25:Z25">+U24/U23</f>
        <v>#DIV/0!</v>
      </c>
      <c r="V25" s="169" t="e">
        <f t="shared" si="36"/>
        <v>#DIV/0!</v>
      </c>
      <c r="W25" s="169" t="e">
        <f t="shared" si="36"/>
        <v>#DIV/0!</v>
      </c>
      <c r="X25" s="169" t="e">
        <f t="shared" si="36"/>
        <v>#DIV/0!</v>
      </c>
      <c r="Y25" s="169" t="e">
        <f t="shared" si="36"/>
        <v>#DIV/0!</v>
      </c>
      <c r="Z25" s="169" t="e">
        <f t="shared" si="36"/>
        <v>#DIV/0!</v>
      </c>
      <c r="AB25" s="80" t="s">
        <v>2</v>
      </c>
      <c r="AC25" s="169" t="e">
        <f>+AC24/AC23</f>
        <v>#DIV/0!</v>
      </c>
      <c r="AD25" s="169" t="e">
        <f aca="true" t="shared" si="37" ref="AD25:AI25">+AD24/AD23</f>
        <v>#DIV/0!</v>
      </c>
      <c r="AE25" s="169" t="e">
        <f t="shared" si="37"/>
        <v>#DIV/0!</v>
      </c>
      <c r="AF25" s="169" t="e">
        <f t="shared" si="37"/>
        <v>#DIV/0!</v>
      </c>
      <c r="AG25" s="169" t="e">
        <f t="shared" si="37"/>
        <v>#DIV/0!</v>
      </c>
      <c r="AH25" s="169" t="e">
        <f t="shared" si="37"/>
        <v>#DIV/0!</v>
      </c>
      <c r="AI25" s="169" t="e">
        <f t="shared" si="37"/>
        <v>#DIV/0!</v>
      </c>
      <c r="AK25" s="80" t="s">
        <v>2</v>
      </c>
      <c r="AL25" s="169" t="e">
        <f>+AL24/AL23</f>
        <v>#DIV/0!</v>
      </c>
      <c r="AM25" s="169" t="e">
        <f aca="true" t="shared" si="38" ref="AM25:AR25">+AM24/AM23</f>
        <v>#DIV/0!</v>
      </c>
      <c r="AN25" s="169" t="e">
        <f t="shared" si="38"/>
        <v>#DIV/0!</v>
      </c>
      <c r="AO25" s="169" t="e">
        <f t="shared" si="38"/>
        <v>#DIV/0!</v>
      </c>
      <c r="AP25" s="169" t="e">
        <f t="shared" si="38"/>
        <v>#DIV/0!</v>
      </c>
      <c r="AQ25" s="169" t="e">
        <f t="shared" si="38"/>
        <v>#DIV/0!</v>
      </c>
      <c r="AR25" s="169" t="e">
        <f t="shared" si="38"/>
        <v>#DIV/0!</v>
      </c>
      <c r="AT25" s="99" t="s">
        <v>2</v>
      </c>
      <c r="AU25" s="169" t="e">
        <f>+AU24/AU23</f>
        <v>#DIV/0!</v>
      </c>
      <c r="AV25" s="169" t="e">
        <f aca="true" t="shared" si="39" ref="AV25:BA25">+AV24/AV23</f>
        <v>#DIV/0!</v>
      </c>
      <c r="AW25" s="169" t="e">
        <f t="shared" si="39"/>
        <v>#DIV/0!</v>
      </c>
      <c r="AX25" s="169" t="e">
        <f t="shared" si="39"/>
        <v>#DIV/0!</v>
      </c>
      <c r="AY25" s="169" t="e">
        <f t="shared" si="39"/>
        <v>#DIV/0!</v>
      </c>
      <c r="AZ25" s="169" t="e">
        <f t="shared" si="39"/>
        <v>#DIV/0!</v>
      </c>
      <c r="BA25" s="169" t="e">
        <f t="shared" si="39"/>
        <v>#DIV/0!</v>
      </c>
    </row>
    <row r="26" spans="1:53" s="79" customFormat="1" ht="15">
      <c r="A26" s="80" t="s">
        <v>24</v>
      </c>
      <c r="B26" s="80">
        <f>K26+T26+AL26+AU26</f>
        <v>29.6</v>
      </c>
      <c r="C26" s="80">
        <f>L26+U26+AM26+AV26</f>
        <v>1395</v>
      </c>
      <c r="D26" s="80">
        <f>M26+V26+AN26</f>
        <v>1163</v>
      </c>
      <c r="E26" s="80">
        <f aca="true" t="shared" si="40" ref="E26:H27">N26+W26+AO26+AX26</f>
        <v>227</v>
      </c>
      <c r="F26" s="80">
        <f t="shared" si="40"/>
        <v>381</v>
      </c>
      <c r="G26" s="80">
        <f t="shared" si="40"/>
        <v>182</v>
      </c>
      <c r="H26" s="80">
        <f t="shared" si="40"/>
        <v>373</v>
      </c>
      <c r="J26" s="80" t="s">
        <v>24</v>
      </c>
      <c r="K26" s="80">
        <v>8.9</v>
      </c>
      <c r="L26" s="82">
        <v>240</v>
      </c>
      <c r="M26" s="80">
        <f>N26+O26+P26+Q26</f>
        <v>164</v>
      </c>
      <c r="N26" s="82">
        <v>1</v>
      </c>
      <c r="O26" s="82">
        <v>25</v>
      </c>
      <c r="P26" s="82">
        <v>71</v>
      </c>
      <c r="Q26" s="82">
        <v>67</v>
      </c>
      <c r="S26" s="80" t="s">
        <v>24</v>
      </c>
      <c r="T26" s="80">
        <v>15.8</v>
      </c>
      <c r="U26" s="82">
        <v>1050</v>
      </c>
      <c r="V26" s="82">
        <f>W26+X26+Y26+Z26</f>
        <v>921</v>
      </c>
      <c r="W26" s="82">
        <v>226</v>
      </c>
      <c r="X26" s="82">
        <v>351</v>
      </c>
      <c r="Y26" s="82">
        <v>105</v>
      </c>
      <c r="Z26" s="82">
        <v>239</v>
      </c>
      <c r="AB26" s="80" t="s">
        <v>24</v>
      </c>
      <c r="AC26" s="80"/>
      <c r="AD26" s="82"/>
      <c r="AE26" s="80">
        <f>AF26+AG26+AH26+AI26</f>
        <v>0</v>
      </c>
      <c r="AF26" s="82"/>
      <c r="AG26" s="82"/>
      <c r="AH26" s="82"/>
      <c r="AI26" s="82"/>
      <c r="AK26" s="80" t="s">
        <v>24</v>
      </c>
      <c r="AL26" s="80">
        <v>4.9</v>
      </c>
      <c r="AM26" s="82">
        <v>105</v>
      </c>
      <c r="AN26" s="82">
        <f>AO26+AP26+AQ26+AR26</f>
        <v>78</v>
      </c>
      <c r="AO26" s="82">
        <v>0</v>
      </c>
      <c r="AP26" s="82">
        <v>5</v>
      </c>
      <c r="AQ26" s="82">
        <v>6</v>
      </c>
      <c r="AR26" s="82">
        <v>67</v>
      </c>
      <c r="AT26" s="99" t="s">
        <v>24</v>
      </c>
      <c r="AU26" s="99"/>
      <c r="AV26" s="99"/>
      <c r="AW26" s="99">
        <f>SUM(AX26:BA26)</f>
        <v>0</v>
      </c>
      <c r="AX26" s="99"/>
      <c r="AY26" s="99"/>
      <c r="AZ26" s="99"/>
      <c r="BA26" s="99"/>
    </row>
    <row r="27" spans="1:53" s="79" customFormat="1" ht="15">
      <c r="A27" s="80" t="s">
        <v>33</v>
      </c>
      <c r="B27" s="80">
        <f>K27+T27+AL27+AU27</f>
        <v>0</v>
      </c>
      <c r="C27" s="80">
        <f>L27+U27+AM27+AV27</f>
        <v>0</v>
      </c>
      <c r="D27" s="80">
        <f>M27+V27+AN27</f>
        <v>0</v>
      </c>
      <c r="E27" s="80">
        <f t="shared" si="40"/>
        <v>0</v>
      </c>
      <c r="F27" s="80">
        <f t="shared" si="40"/>
        <v>0</v>
      </c>
      <c r="G27" s="80">
        <f t="shared" si="40"/>
        <v>0</v>
      </c>
      <c r="H27" s="80">
        <f t="shared" si="40"/>
        <v>0</v>
      </c>
      <c r="J27" s="88" t="s">
        <v>33</v>
      </c>
      <c r="K27" s="81"/>
      <c r="L27" s="172"/>
      <c r="M27" s="81">
        <f>N27+O27+P27+Q27</f>
        <v>0</v>
      </c>
      <c r="N27" s="172"/>
      <c r="O27" s="172"/>
      <c r="P27" s="172"/>
      <c r="Q27" s="172"/>
      <c r="R27" s="85"/>
      <c r="S27" s="88" t="s">
        <v>33</v>
      </c>
      <c r="T27" s="81"/>
      <c r="U27" s="172"/>
      <c r="V27" s="172">
        <f>SUM(W27:Z27)</f>
        <v>0</v>
      </c>
      <c r="W27" s="172"/>
      <c r="X27" s="172"/>
      <c r="Y27" s="172"/>
      <c r="Z27" s="172"/>
      <c r="AA27" s="87"/>
      <c r="AB27" s="88" t="s">
        <v>33</v>
      </c>
      <c r="AC27" s="80"/>
      <c r="AD27" s="82"/>
      <c r="AE27" s="80">
        <f>AF27+AG27+AH27+AI27</f>
        <v>0</v>
      </c>
      <c r="AF27" s="82"/>
      <c r="AG27" s="82"/>
      <c r="AH27" s="82"/>
      <c r="AI27" s="82"/>
      <c r="AJ27" s="87"/>
      <c r="AK27" s="88" t="s">
        <v>33</v>
      </c>
      <c r="AL27" s="80"/>
      <c r="AM27" s="82"/>
      <c r="AN27" s="80">
        <f>AO27+AP27+AQ27+AR27</f>
        <v>0</v>
      </c>
      <c r="AO27" s="82"/>
      <c r="AP27" s="82"/>
      <c r="AQ27" s="82"/>
      <c r="AR27" s="82"/>
      <c r="AT27" s="99" t="s">
        <v>33</v>
      </c>
      <c r="AU27" s="99"/>
      <c r="AV27" s="99"/>
      <c r="AW27" s="99">
        <f>AX27+AY27+AZ27+BA27</f>
        <v>0</v>
      </c>
      <c r="AX27" s="99"/>
      <c r="AY27" s="99"/>
      <c r="AZ27" s="99"/>
      <c r="BA27" s="99"/>
    </row>
    <row r="28" spans="1:53" s="79" customFormat="1" ht="15" customHeight="1">
      <c r="A28" s="80" t="s">
        <v>2</v>
      </c>
      <c r="B28" s="93">
        <f>B27/B26</f>
        <v>0</v>
      </c>
      <c r="C28" s="93">
        <f aca="true" t="shared" si="41" ref="C28:H28">C27/C26</f>
        <v>0</v>
      </c>
      <c r="D28" s="93">
        <f t="shared" si="41"/>
        <v>0</v>
      </c>
      <c r="E28" s="93">
        <f t="shared" si="41"/>
        <v>0</v>
      </c>
      <c r="F28" s="93">
        <f t="shared" si="41"/>
        <v>0</v>
      </c>
      <c r="G28" s="93">
        <f t="shared" si="41"/>
        <v>0</v>
      </c>
      <c r="H28" s="93">
        <f t="shared" si="41"/>
        <v>0</v>
      </c>
      <c r="J28" s="80" t="s">
        <v>2</v>
      </c>
      <c r="K28" s="169">
        <f>+K27/K26</f>
        <v>0</v>
      </c>
      <c r="L28" s="169">
        <f aca="true" t="shared" si="42" ref="L28:Q28">+L27/L26</f>
        <v>0</v>
      </c>
      <c r="M28" s="169">
        <f t="shared" si="42"/>
        <v>0</v>
      </c>
      <c r="N28" s="169">
        <f t="shared" si="42"/>
        <v>0</v>
      </c>
      <c r="O28" s="169">
        <f t="shared" si="42"/>
        <v>0</v>
      </c>
      <c r="P28" s="169">
        <f t="shared" si="42"/>
        <v>0</v>
      </c>
      <c r="Q28" s="169">
        <f t="shared" si="42"/>
        <v>0</v>
      </c>
      <c r="S28" s="80" t="s">
        <v>2</v>
      </c>
      <c r="T28" s="169">
        <f>+T27/T26</f>
        <v>0</v>
      </c>
      <c r="U28" s="169">
        <f aca="true" t="shared" si="43" ref="U28:Z28">+U27/U26</f>
        <v>0</v>
      </c>
      <c r="V28" s="169">
        <f t="shared" si="43"/>
        <v>0</v>
      </c>
      <c r="W28" s="169">
        <f t="shared" si="43"/>
        <v>0</v>
      </c>
      <c r="X28" s="169">
        <f t="shared" si="43"/>
        <v>0</v>
      </c>
      <c r="Y28" s="169">
        <f t="shared" si="43"/>
        <v>0</v>
      </c>
      <c r="Z28" s="169">
        <f t="shared" si="43"/>
        <v>0</v>
      </c>
      <c r="AB28" s="80" t="s">
        <v>2</v>
      </c>
      <c r="AC28" s="169" t="e">
        <f>+AC27/AC26</f>
        <v>#DIV/0!</v>
      </c>
      <c r="AD28" s="169" t="e">
        <f aca="true" t="shared" si="44" ref="AD28:AI28">+AD27/AD26</f>
        <v>#DIV/0!</v>
      </c>
      <c r="AE28" s="169" t="e">
        <f t="shared" si="44"/>
        <v>#DIV/0!</v>
      </c>
      <c r="AF28" s="169" t="e">
        <f t="shared" si="44"/>
        <v>#DIV/0!</v>
      </c>
      <c r="AG28" s="169" t="e">
        <f t="shared" si="44"/>
        <v>#DIV/0!</v>
      </c>
      <c r="AH28" s="169" t="e">
        <f t="shared" si="44"/>
        <v>#DIV/0!</v>
      </c>
      <c r="AI28" s="169" t="e">
        <f t="shared" si="44"/>
        <v>#DIV/0!</v>
      </c>
      <c r="AK28" s="80" t="s">
        <v>2</v>
      </c>
      <c r="AL28" s="169">
        <f>+AL27/AL26</f>
        <v>0</v>
      </c>
      <c r="AM28" s="169">
        <f aca="true" t="shared" si="45" ref="AM28:AR28">+AM27/AM26</f>
        <v>0</v>
      </c>
      <c r="AN28" s="169">
        <f t="shared" si="45"/>
        <v>0</v>
      </c>
      <c r="AO28" s="169" t="e">
        <f t="shared" si="45"/>
        <v>#DIV/0!</v>
      </c>
      <c r="AP28" s="169">
        <f t="shared" si="45"/>
        <v>0</v>
      </c>
      <c r="AQ28" s="169">
        <f t="shared" si="45"/>
        <v>0</v>
      </c>
      <c r="AR28" s="169">
        <f t="shared" si="45"/>
        <v>0</v>
      </c>
      <c r="AT28" s="99" t="s">
        <v>2</v>
      </c>
      <c r="AU28" s="100" t="e">
        <f>+AU27/AU26</f>
        <v>#DIV/0!</v>
      </c>
      <c r="AV28" s="100" t="e">
        <f aca="true" t="shared" si="46" ref="AV28:BA28">+AV27/AV26</f>
        <v>#DIV/0!</v>
      </c>
      <c r="AW28" s="100" t="e">
        <f t="shared" si="46"/>
        <v>#DIV/0!</v>
      </c>
      <c r="AX28" s="100" t="e">
        <f t="shared" si="46"/>
        <v>#DIV/0!</v>
      </c>
      <c r="AY28" s="100" t="e">
        <f t="shared" si="46"/>
        <v>#DIV/0!</v>
      </c>
      <c r="AZ28" s="100" t="e">
        <f t="shared" si="46"/>
        <v>#DIV/0!</v>
      </c>
      <c r="BA28" s="100" t="e">
        <f t="shared" si="46"/>
        <v>#DIV/0!</v>
      </c>
    </row>
    <row r="29" spans="1:53" s="79" customFormat="1" ht="15">
      <c r="A29" s="80" t="s">
        <v>25</v>
      </c>
      <c r="B29" s="80">
        <f>K29+T29+AL29+AU29</f>
        <v>225.9</v>
      </c>
      <c r="C29" s="80">
        <f>L29+U29+AM29+AV29</f>
        <v>7740</v>
      </c>
      <c r="D29" s="80">
        <f>M29+V29+AN29</f>
        <v>6245</v>
      </c>
      <c r="E29" s="80">
        <f aca="true" t="shared" si="47" ref="E29:H30">N29+W29+AO29+AX29</f>
        <v>68</v>
      </c>
      <c r="F29" s="80">
        <f t="shared" si="47"/>
        <v>691</v>
      </c>
      <c r="G29" s="80">
        <f t="shared" si="47"/>
        <v>555</v>
      </c>
      <c r="H29" s="80">
        <f t="shared" si="47"/>
        <v>4931</v>
      </c>
      <c r="J29" s="80" t="s">
        <v>25</v>
      </c>
      <c r="K29" s="80">
        <v>59</v>
      </c>
      <c r="L29" s="82">
        <v>1080</v>
      </c>
      <c r="M29" s="80">
        <f>N29+O29+P29+Q29</f>
        <v>754</v>
      </c>
      <c r="N29" s="82">
        <v>1</v>
      </c>
      <c r="O29" s="82">
        <v>105</v>
      </c>
      <c r="P29" s="82">
        <v>285</v>
      </c>
      <c r="Q29" s="82">
        <v>363</v>
      </c>
      <c r="S29" s="80" t="s">
        <v>25</v>
      </c>
      <c r="T29" s="80">
        <v>139.5</v>
      </c>
      <c r="U29" s="82">
        <v>6315</v>
      </c>
      <c r="V29" s="82">
        <f>W29+X29+Y29+Z29</f>
        <v>5234</v>
      </c>
      <c r="W29" s="82">
        <v>67</v>
      </c>
      <c r="X29" s="82">
        <v>569</v>
      </c>
      <c r="Y29" s="82">
        <v>253</v>
      </c>
      <c r="Z29" s="82">
        <v>4345</v>
      </c>
      <c r="AB29" s="80" t="s">
        <v>25</v>
      </c>
      <c r="AC29" s="80"/>
      <c r="AD29" s="82"/>
      <c r="AE29" s="80">
        <f>AF29+AG29+AH29+AI29</f>
        <v>0</v>
      </c>
      <c r="AF29" s="82"/>
      <c r="AG29" s="82"/>
      <c r="AH29" s="82"/>
      <c r="AI29" s="82"/>
      <c r="AK29" s="80" t="s">
        <v>25</v>
      </c>
      <c r="AL29" s="80">
        <v>27.4</v>
      </c>
      <c r="AM29" s="82">
        <v>345</v>
      </c>
      <c r="AN29" s="82">
        <f>AO29+AP29+AQ29+AR29</f>
        <v>257</v>
      </c>
      <c r="AO29" s="82">
        <v>0</v>
      </c>
      <c r="AP29" s="82">
        <v>17</v>
      </c>
      <c r="AQ29" s="82">
        <v>17</v>
      </c>
      <c r="AR29" s="82">
        <v>223</v>
      </c>
      <c r="AT29" s="99" t="s">
        <v>25</v>
      </c>
      <c r="AU29" s="99"/>
      <c r="AV29" s="99"/>
      <c r="AW29" s="99">
        <f>SUM(AX29:BA29)</f>
        <v>0</v>
      </c>
      <c r="AX29" s="99"/>
      <c r="AY29" s="99"/>
      <c r="AZ29" s="99"/>
      <c r="BA29" s="99"/>
    </row>
    <row r="30" spans="1:53" s="79" customFormat="1" ht="15">
      <c r="A30" s="80" t="s">
        <v>34</v>
      </c>
      <c r="B30" s="80">
        <f>K30+T30+AL30+AU30</f>
        <v>0</v>
      </c>
      <c r="C30" s="80">
        <f>L30+U30+AM30+AV30</f>
        <v>0</v>
      </c>
      <c r="D30" s="80">
        <f>M30+V30+AN30</f>
        <v>0</v>
      </c>
      <c r="E30" s="80">
        <f t="shared" si="47"/>
        <v>0</v>
      </c>
      <c r="F30" s="80">
        <f t="shared" si="47"/>
        <v>0</v>
      </c>
      <c r="G30" s="80">
        <f t="shared" si="47"/>
        <v>0</v>
      </c>
      <c r="H30" s="80">
        <f t="shared" si="47"/>
        <v>0</v>
      </c>
      <c r="J30" s="88" t="s">
        <v>34</v>
      </c>
      <c r="K30" s="81"/>
      <c r="L30" s="172"/>
      <c r="M30" s="81">
        <f>N30+O30+P30+Q30</f>
        <v>0</v>
      </c>
      <c r="N30" s="172"/>
      <c r="O30" s="172"/>
      <c r="P30" s="172"/>
      <c r="Q30" s="172"/>
      <c r="R30" s="85"/>
      <c r="S30" s="88" t="s">
        <v>34</v>
      </c>
      <c r="T30" s="173"/>
      <c r="U30" s="172"/>
      <c r="V30" s="172">
        <f>SUM(W30:Z30)</f>
        <v>0</v>
      </c>
      <c r="W30" s="172"/>
      <c r="X30" s="172"/>
      <c r="Y30" s="172"/>
      <c r="Z30" s="172"/>
      <c r="AA30" s="87"/>
      <c r="AB30" s="88" t="s">
        <v>34</v>
      </c>
      <c r="AC30" s="80"/>
      <c r="AD30" s="82"/>
      <c r="AE30" s="80">
        <f>AF30+AG30+AH30+AI30</f>
        <v>0</v>
      </c>
      <c r="AF30" s="82"/>
      <c r="AG30" s="82"/>
      <c r="AH30" s="82"/>
      <c r="AI30" s="82"/>
      <c r="AJ30" s="87"/>
      <c r="AK30" s="88" t="s">
        <v>34</v>
      </c>
      <c r="AL30" s="80"/>
      <c r="AM30" s="82"/>
      <c r="AN30" s="80">
        <f>AO30+AP30+AQ30+AR30</f>
        <v>0</v>
      </c>
      <c r="AO30" s="82"/>
      <c r="AP30" s="82"/>
      <c r="AQ30" s="82"/>
      <c r="AR30" s="82"/>
      <c r="AT30" s="99" t="s">
        <v>34</v>
      </c>
      <c r="AU30" s="99"/>
      <c r="AV30" s="99"/>
      <c r="AW30" s="99">
        <f>AX30+AY30+AZ30+BA30</f>
        <v>0</v>
      </c>
      <c r="AX30" s="99"/>
      <c r="AY30" s="99"/>
      <c r="AZ30" s="99"/>
      <c r="BA30" s="99"/>
    </row>
    <row r="31" spans="1:53" s="79" customFormat="1" ht="15" customHeight="1">
      <c r="A31" s="80" t="s">
        <v>2</v>
      </c>
      <c r="B31" s="93">
        <f>B30/B29</f>
        <v>0</v>
      </c>
      <c r="C31" s="93">
        <f aca="true" t="shared" si="48" ref="C31:H31">C30/C29</f>
        <v>0</v>
      </c>
      <c r="D31" s="93">
        <f t="shared" si="48"/>
        <v>0</v>
      </c>
      <c r="E31" s="93">
        <f t="shared" si="48"/>
        <v>0</v>
      </c>
      <c r="F31" s="93">
        <f t="shared" si="48"/>
        <v>0</v>
      </c>
      <c r="G31" s="93">
        <f t="shared" si="48"/>
        <v>0</v>
      </c>
      <c r="H31" s="93">
        <f t="shared" si="48"/>
        <v>0</v>
      </c>
      <c r="J31" s="80" t="s">
        <v>2</v>
      </c>
      <c r="K31" s="169">
        <f>+K30/K29</f>
        <v>0</v>
      </c>
      <c r="L31" s="169">
        <f aca="true" t="shared" si="49" ref="L31:Q31">+L30/L29</f>
        <v>0</v>
      </c>
      <c r="M31" s="169">
        <f t="shared" si="49"/>
        <v>0</v>
      </c>
      <c r="N31" s="169">
        <f t="shared" si="49"/>
        <v>0</v>
      </c>
      <c r="O31" s="169">
        <f t="shared" si="49"/>
        <v>0</v>
      </c>
      <c r="P31" s="169">
        <f t="shared" si="49"/>
        <v>0</v>
      </c>
      <c r="Q31" s="169">
        <f t="shared" si="49"/>
        <v>0</v>
      </c>
      <c r="S31" s="80" t="s">
        <v>2</v>
      </c>
      <c r="T31" s="169">
        <f>+T30/T29</f>
        <v>0</v>
      </c>
      <c r="U31" s="169">
        <f aca="true" t="shared" si="50" ref="U31:Z31">+U30/U29</f>
        <v>0</v>
      </c>
      <c r="V31" s="169">
        <f t="shared" si="50"/>
        <v>0</v>
      </c>
      <c r="W31" s="169">
        <f t="shared" si="50"/>
        <v>0</v>
      </c>
      <c r="X31" s="169">
        <f t="shared" si="50"/>
        <v>0</v>
      </c>
      <c r="Y31" s="169">
        <f t="shared" si="50"/>
        <v>0</v>
      </c>
      <c r="Z31" s="169">
        <f t="shared" si="50"/>
        <v>0</v>
      </c>
      <c r="AB31" s="80" t="s">
        <v>2</v>
      </c>
      <c r="AC31" s="169" t="e">
        <f>+AC30/AC29</f>
        <v>#DIV/0!</v>
      </c>
      <c r="AD31" s="169" t="e">
        <f aca="true" t="shared" si="51" ref="AD31:AI31">+AD30/AD29</f>
        <v>#DIV/0!</v>
      </c>
      <c r="AE31" s="169" t="e">
        <f t="shared" si="51"/>
        <v>#DIV/0!</v>
      </c>
      <c r="AF31" s="169" t="e">
        <f t="shared" si="51"/>
        <v>#DIV/0!</v>
      </c>
      <c r="AG31" s="169" t="e">
        <f t="shared" si="51"/>
        <v>#DIV/0!</v>
      </c>
      <c r="AH31" s="169" t="e">
        <f t="shared" si="51"/>
        <v>#DIV/0!</v>
      </c>
      <c r="AI31" s="169" t="e">
        <f t="shared" si="51"/>
        <v>#DIV/0!</v>
      </c>
      <c r="AK31" s="80" t="s">
        <v>2</v>
      </c>
      <c r="AL31" s="169">
        <f>+AL30/AL29</f>
        <v>0</v>
      </c>
      <c r="AM31" s="169">
        <f aca="true" t="shared" si="52" ref="AM31:AR31">+AM30/AM29</f>
        <v>0</v>
      </c>
      <c r="AN31" s="169">
        <f t="shared" si="52"/>
        <v>0</v>
      </c>
      <c r="AO31" s="169" t="e">
        <f t="shared" si="52"/>
        <v>#DIV/0!</v>
      </c>
      <c r="AP31" s="169">
        <f t="shared" si="52"/>
        <v>0</v>
      </c>
      <c r="AQ31" s="169">
        <f t="shared" si="52"/>
        <v>0</v>
      </c>
      <c r="AR31" s="169">
        <f t="shared" si="52"/>
        <v>0</v>
      </c>
      <c r="AT31" s="99" t="s">
        <v>2</v>
      </c>
      <c r="AU31" s="100" t="e">
        <f>+AU30/AU29</f>
        <v>#DIV/0!</v>
      </c>
      <c r="AV31" s="100" t="e">
        <f aca="true" t="shared" si="53" ref="AV31:BA31">+AV30/AV29</f>
        <v>#DIV/0!</v>
      </c>
      <c r="AW31" s="100" t="e">
        <f t="shared" si="53"/>
        <v>#DIV/0!</v>
      </c>
      <c r="AX31" s="100" t="e">
        <f t="shared" si="53"/>
        <v>#DIV/0!</v>
      </c>
      <c r="AY31" s="100" t="e">
        <f t="shared" si="53"/>
        <v>#DIV/0!</v>
      </c>
      <c r="AZ31" s="100" t="e">
        <f t="shared" si="53"/>
        <v>#DIV/0!</v>
      </c>
      <c r="BA31" s="100" t="e">
        <f t="shared" si="53"/>
        <v>#DIV/0!</v>
      </c>
    </row>
    <row r="32" spans="1:53" s="79" customFormat="1" ht="15">
      <c r="A32" s="80" t="s">
        <v>26</v>
      </c>
      <c r="B32" s="80">
        <f>K32+T32+AL32+AU32</f>
        <v>2.6</v>
      </c>
      <c r="C32" s="80">
        <f>L32+U32+AM32+AV32</f>
        <v>135</v>
      </c>
      <c r="D32" s="80">
        <f>M32+V32+AN32</f>
        <v>94</v>
      </c>
      <c r="E32" s="80">
        <f aca="true" t="shared" si="54" ref="E32:H33">N32+W32+AO32+AX32</f>
        <v>4</v>
      </c>
      <c r="F32" s="80">
        <f t="shared" si="54"/>
        <v>6</v>
      </c>
      <c r="G32" s="80">
        <f t="shared" si="54"/>
        <v>2</v>
      </c>
      <c r="H32" s="80">
        <f t="shared" si="54"/>
        <v>82</v>
      </c>
      <c r="J32" s="80" t="s">
        <v>26</v>
      </c>
      <c r="K32" s="80">
        <v>0</v>
      </c>
      <c r="L32" s="82">
        <v>0</v>
      </c>
      <c r="M32" s="80">
        <f>N32+O32+P32+Q32</f>
        <v>0</v>
      </c>
      <c r="N32" s="82">
        <v>0</v>
      </c>
      <c r="O32" s="82">
        <v>0</v>
      </c>
      <c r="P32" s="82">
        <v>0</v>
      </c>
      <c r="Q32" s="82">
        <v>0</v>
      </c>
      <c r="S32" s="80" t="s">
        <v>26</v>
      </c>
      <c r="T32" s="80">
        <v>1.3</v>
      </c>
      <c r="U32" s="82">
        <v>105</v>
      </c>
      <c r="V32" s="82">
        <f>W32+X32+Y32+Z32</f>
        <v>72</v>
      </c>
      <c r="W32" s="82">
        <v>4</v>
      </c>
      <c r="X32" s="82">
        <v>6</v>
      </c>
      <c r="Y32" s="82">
        <v>2</v>
      </c>
      <c r="Z32" s="82">
        <v>60</v>
      </c>
      <c r="AB32" s="80" t="s">
        <v>26</v>
      </c>
      <c r="AC32" s="80">
        <v>1.3</v>
      </c>
      <c r="AD32" s="82">
        <v>105</v>
      </c>
      <c r="AE32" s="80">
        <f>AF32+AG32+AH32+AI32</f>
        <v>72</v>
      </c>
      <c r="AF32" s="82">
        <v>4</v>
      </c>
      <c r="AG32" s="82">
        <v>6</v>
      </c>
      <c r="AH32" s="82">
        <v>2</v>
      </c>
      <c r="AI32" s="82">
        <v>60</v>
      </c>
      <c r="AK32" s="80" t="s">
        <v>26</v>
      </c>
      <c r="AL32" s="80">
        <v>1.3</v>
      </c>
      <c r="AM32" s="82">
        <v>30</v>
      </c>
      <c r="AN32" s="82">
        <f>AO32+AP32+AQ32+AR32</f>
        <v>22</v>
      </c>
      <c r="AO32" s="82">
        <v>0</v>
      </c>
      <c r="AP32" s="82">
        <v>0</v>
      </c>
      <c r="AQ32" s="82">
        <v>0</v>
      </c>
      <c r="AR32" s="82">
        <v>22</v>
      </c>
      <c r="AT32" s="99" t="s">
        <v>26</v>
      </c>
      <c r="AU32" s="99"/>
      <c r="AV32" s="99"/>
      <c r="AW32" s="99">
        <f>SUM(AX32:BA32)</f>
        <v>0</v>
      </c>
      <c r="AX32" s="99"/>
      <c r="AY32" s="99"/>
      <c r="AZ32" s="99"/>
      <c r="BA32" s="99"/>
    </row>
    <row r="33" spans="1:53" s="79" customFormat="1" ht="15">
      <c r="A33" s="80" t="s">
        <v>35</v>
      </c>
      <c r="B33" s="80">
        <f>K33+T33+AL33+AU33</f>
        <v>0</v>
      </c>
      <c r="C33" s="80">
        <f>L33+U33+AM33+AV33</f>
        <v>0</v>
      </c>
      <c r="D33" s="80">
        <f>M33+V33+AN33</f>
        <v>0</v>
      </c>
      <c r="E33" s="80">
        <f t="shared" si="54"/>
        <v>0</v>
      </c>
      <c r="F33" s="80">
        <f t="shared" si="54"/>
        <v>0</v>
      </c>
      <c r="G33" s="80">
        <f t="shared" si="54"/>
        <v>0</v>
      </c>
      <c r="H33" s="80">
        <f t="shared" si="54"/>
        <v>0</v>
      </c>
      <c r="J33" s="88" t="s">
        <v>35</v>
      </c>
      <c r="K33" s="81"/>
      <c r="L33" s="172"/>
      <c r="M33" s="81">
        <f>N33+O33+P33+Q33</f>
        <v>0</v>
      </c>
      <c r="N33" s="172"/>
      <c r="O33" s="172"/>
      <c r="P33" s="172"/>
      <c r="Q33" s="172"/>
      <c r="R33" s="85"/>
      <c r="S33" s="88" t="s">
        <v>35</v>
      </c>
      <c r="T33" s="81">
        <v>0</v>
      </c>
      <c r="U33" s="172">
        <v>0</v>
      </c>
      <c r="V33" s="81">
        <f>W33+X33+Y33+Z33</f>
        <v>0</v>
      </c>
      <c r="W33" s="172">
        <v>0</v>
      </c>
      <c r="X33" s="172">
        <v>0</v>
      </c>
      <c r="Y33" s="172">
        <v>0</v>
      </c>
      <c r="Z33" s="172">
        <v>0</v>
      </c>
      <c r="AA33" s="87"/>
      <c r="AB33" s="88" t="s">
        <v>35</v>
      </c>
      <c r="AC33" s="80"/>
      <c r="AD33" s="82"/>
      <c r="AE33" s="80">
        <f>AF33+AG33+AH33+AI33</f>
        <v>0</v>
      </c>
      <c r="AF33" s="82"/>
      <c r="AG33" s="82"/>
      <c r="AH33" s="82"/>
      <c r="AI33" s="82"/>
      <c r="AJ33" s="87"/>
      <c r="AK33" s="88" t="s">
        <v>35</v>
      </c>
      <c r="AL33" s="80"/>
      <c r="AM33" s="82"/>
      <c r="AN33" s="80">
        <f>AO33+AP33+AQ33+AR33</f>
        <v>0</v>
      </c>
      <c r="AO33" s="82"/>
      <c r="AP33" s="82"/>
      <c r="AQ33" s="82"/>
      <c r="AR33" s="82"/>
      <c r="AT33" s="99" t="s">
        <v>35</v>
      </c>
      <c r="AU33" s="99"/>
      <c r="AV33" s="99"/>
      <c r="AW33" s="99">
        <f>AX33+AY33+AZ33+BA33</f>
        <v>0</v>
      </c>
      <c r="AX33" s="99"/>
      <c r="AY33" s="99"/>
      <c r="AZ33" s="99"/>
      <c r="BA33" s="99"/>
    </row>
    <row r="34" spans="1:53" s="79" customFormat="1" ht="15" customHeight="1">
      <c r="A34" s="80" t="s">
        <v>2</v>
      </c>
      <c r="B34" s="93">
        <f>B33/B32</f>
        <v>0</v>
      </c>
      <c r="C34" s="93">
        <f aca="true" t="shared" si="55" ref="C34:H34">C33/C32</f>
        <v>0</v>
      </c>
      <c r="D34" s="93">
        <f t="shared" si="55"/>
        <v>0</v>
      </c>
      <c r="E34" s="93">
        <f t="shared" si="55"/>
        <v>0</v>
      </c>
      <c r="F34" s="93">
        <f t="shared" si="55"/>
        <v>0</v>
      </c>
      <c r="G34" s="93">
        <f t="shared" si="55"/>
        <v>0</v>
      </c>
      <c r="H34" s="93">
        <f t="shared" si="55"/>
        <v>0</v>
      </c>
      <c r="J34" s="80" t="s">
        <v>2</v>
      </c>
      <c r="K34" s="172" t="e">
        <f aca="true" t="shared" si="56" ref="K34:Q34">+K33/K32*100</f>
        <v>#DIV/0!</v>
      </c>
      <c r="L34" s="172" t="e">
        <f t="shared" si="56"/>
        <v>#DIV/0!</v>
      </c>
      <c r="M34" s="172" t="e">
        <f t="shared" si="56"/>
        <v>#DIV/0!</v>
      </c>
      <c r="N34" s="172" t="e">
        <f t="shared" si="56"/>
        <v>#DIV/0!</v>
      </c>
      <c r="O34" s="172" t="e">
        <f t="shared" si="56"/>
        <v>#DIV/0!</v>
      </c>
      <c r="P34" s="172" t="e">
        <f t="shared" si="56"/>
        <v>#DIV/0!</v>
      </c>
      <c r="Q34" s="172" t="e">
        <f t="shared" si="56"/>
        <v>#DIV/0!</v>
      </c>
      <c r="S34" s="80" t="s">
        <v>2</v>
      </c>
      <c r="T34" s="169">
        <f>+T33/T32</f>
        <v>0</v>
      </c>
      <c r="U34" s="169">
        <f aca="true" t="shared" si="57" ref="U34:Z34">+U33/U32</f>
        <v>0</v>
      </c>
      <c r="V34" s="169">
        <f t="shared" si="57"/>
        <v>0</v>
      </c>
      <c r="W34" s="169">
        <f t="shared" si="57"/>
        <v>0</v>
      </c>
      <c r="X34" s="169">
        <f t="shared" si="57"/>
        <v>0</v>
      </c>
      <c r="Y34" s="169">
        <f t="shared" si="57"/>
        <v>0</v>
      </c>
      <c r="Z34" s="169">
        <f t="shared" si="57"/>
        <v>0</v>
      </c>
      <c r="AB34" s="80" t="s">
        <v>2</v>
      </c>
      <c r="AC34" s="169">
        <f>+AC33/AC32</f>
        <v>0</v>
      </c>
      <c r="AD34" s="169">
        <f aca="true" t="shared" si="58" ref="AD34:AI34">+AD33/AD32</f>
        <v>0</v>
      </c>
      <c r="AE34" s="169">
        <f t="shared" si="58"/>
        <v>0</v>
      </c>
      <c r="AF34" s="169">
        <f t="shared" si="58"/>
        <v>0</v>
      </c>
      <c r="AG34" s="169">
        <f t="shared" si="58"/>
        <v>0</v>
      </c>
      <c r="AH34" s="169">
        <f t="shared" si="58"/>
        <v>0</v>
      </c>
      <c r="AI34" s="169">
        <f t="shared" si="58"/>
        <v>0</v>
      </c>
      <c r="AK34" s="80" t="s">
        <v>2</v>
      </c>
      <c r="AL34" s="169">
        <f>+AL33/AL32</f>
        <v>0</v>
      </c>
      <c r="AM34" s="169">
        <f aca="true" t="shared" si="59" ref="AM34:AR34">+AM33/AM32</f>
        <v>0</v>
      </c>
      <c r="AN34" s="169">
        <f t="shared" si="59"/>
        <v>0</v>
      </c>
      <c r="AO34" s="169" t="e">
        <f t="shared" si="59"/>
        <v>#DIV/0!</v>
      </c>
      <c r="AP34" s="169" t="e">
        <f t="shared" si="59"/>
        <v>#DIV/0!</v>
      </c>
      <c r="AQ34" s="169" t="e">
        <f t="shared" si="59"/>
        <v>#DIV/0!</v>
      </c>
      <c r="AR34" s="169">
        <f t="shared" si="59"/>
        <v>0</v>
      </c>
      <c r="AT34" s="99" t="s">
        <v>2</v>
      </c>
      <c r="AU34" s="100" t="e">
        <f>+AU33/AU32</f>
        <v>#DIV/0!</v>
      </c>
      <c r="AV34" s="100" t="e">
        <f aca="true" t="shared" si="60" ref="AV34:BA34">+AV33/AV32</f>
        <v>#DIV/0!</v>
      </c>
      <c r="AW34" s="100" t="e">
        <f t="shared" si="60"/>
        <v>#DIV/0!</v>
      </c>
      <c r="AX34" s="100" t="e">
        <f t="shared" si="60"/>
        <v>#DIV/0!</v>
      </c>
      <c r="AY34" s="100" t="e">
        <f t="shared" si="60"/>
        <v>#DIV/0!</v>
      </c>
      <c r="AZ34" s="100" t="e">
        <f t="shared" si="60"/>
        <v>#DIV/0!</v>
      </c>
      <c r="BA34" s="100" t="e">
        <f t="shared" si="60"/>
        <v>#DIV/0!</v>
      </c>
    </row>
    <row r="35" spans="1:53" s="79" customFormat="1" ht="15">
      <c r="A35" s="80" t="s">
        <v>27</v>
      </c>
      <c r="B35" s="80">
        <f>K35+T35+AL35+AU35</f>
        <v>233.79999999999998</v>
      </c>
      <c r="C35" s="80">
        <f>L35+U35+AM35+AV35</f>
        <v>18850</v>
      </c>
      <c r="D35" s="80">
        <f>M35+V35+AN35</f>
        <v>15463</v>
      </c>
      <c r="E35" s="80">
        <f aca="true" t="shared" si="61" ref="E35:H36">N35+W35+AO35+AX35</f>
        <v>267</v>
      </c>
      <c r="F35" s="80">
        <f t="shared" si="61"/>
        <v>1869</v>
      </c>
      <c r="G35" s="80">
        <f t="shared" si="61"/>
        <v>535</v>
      </c>
      <c r="H35" s="80">
        <f t="shared" si="61"/>
        <v>12792</v>
      </c>
      <c r="J35" s="80" t="s">
        <v>27</v>
      </c>
      <c r="K35" s="80">
        <v>7.2</v>
      </c>
      <c r="L35" s="82">
        <v>165</v>
      </c>
      <c r="M35" s="80">
        <f>N35+O35+P35+Q35</f>
        <v>124</v>
      </c>
      <c r="N35" s="82">
        <v>1</v>
      </c>
      <c r="O35" s="82">
        <v>6</v>
      </c>
      <c r="P35" s="82">
        <v>2</v>
      </c>
      <c r="Q35" s="82">
        <v>115</v>
      </c>
      <c r="S35" s="80" t="s">
        <v>27</v>
      </c>
      <c r="T35" s="80">
        <v>144.7</v>
      </c>
      <c r="U35" s="82">
        <v>13340</v>
      </c>
      <c r="V35" s="82">
        <f>W35+X35+Y35+Z35</f>
        <v>11330</v>
      </c>
      <c r="W35" s="82">
        <v>266</v>
      </c>
      <c r="X35" s="82">
        <v>1863</v>
      </c>
      <c r="Y35" s="82">
        <v>533</v>
      </c>
      <c r="Z35" s="82">
        <v>8668</v>
      </c>
      <c r="AB35" s="80" t="s">
        <v>27</v>
      </c>
      <c r="AC35" s="80">
        <v>3</v>
      </c>
      <c r="AD35" s="82">
        <v>104</v>
      </c>
      <c r="AE35" s="80">
        <f>AF35+AG35+AH35+AI35</f>
        <v>88</v>
      </c>
      <c r="AF35" s="82">
        <v>2</v>
      </c>
      <c r="AG35" s="82">
        <v>15</v>
      </c>
      <c r="AH35" s="82">
        <v>4</v>
      </c>
      <c r="AI35" s="82">
        <v>67</v>
      </c>
      <c r="AK35" s="80" t="s">
        <v>27</v>
      </c>
      <c r="AL35" s="80">
        <v>81.9</v>
      </c>
      <c r="AM35" s="82">
        <v>5345</v>
      </c>
      <c r="AN35" s="82">
        <f>AO35+AP35+AQ35+AR35</f>
        <v>4009</v>
      </c>
      <c r="AO35" s="82">
        <v>0</v>
      </c>
      <c r="AP35" s="82">
        <v>0</v>
      </c>
      <c r="AQ35" s="82">
        <v>0</v>
      </c>
      <c r="AR35" s="82">
        <v>4009</v>
      </c>
      <c r="AT35" s="99" t="s">
        <v>27</v>
      </c>
      <c r="AU35" s="99"/>
      <c r="AV35" s="99"/>
      <c r="AW35" s="99">
        <f>SUM(AX35:BA35)</f>
        <v>0</v>
      </c>
      <c r="AX35" s="99"/>
      <c r="AY35" s="99"/>
      <c r="AZ35" s="99"/>
      <c r="BA35" s="99"/>
    </row>
    <row r="36" spans="1:53" s="79" customFormat="1" ht="15">
      <c r="A36" s="80" t="s">
        <v>36</v>
      </c>
      <c r="B36" s="80">
        <f>K36+T36+AL36+AU36</f>
        <v>0</v>
      </c>
      <c r="C36" s="80">
        <f>L36+U36+AM36+AV36</f>
        <v>0</v>
      </c>
      <c r="D36" s="80">
        <f>M36+V36+AN36</f>
        <v>0</v>
      </c>
      <c r="E36" s="80">
        <f t="shared" si="61"/>
        <v>0</v>
      </c>
      <c r="F36" s="80">
        <f t="shared" si="61"/>
        <v>0</v>
      </c>
      <c r="G36" s="80">
        <f t="shared" si="61"/>
        <v>0</v>
      </c>
      <c r="H36" s="80">
        <f t="shared" si="61"/>
        <v>0</v>
      </c>
      <c r="J36" s="88" t="s">
        <v>36</v>
      </c>
      <c r="K36" s="81"/>
      <c r="L36" s="172"/>
      <c r="M36" s="81">
        <f>N36+O36+P36+Q36</f>
        <v>0</v>
      </c>
      <c r="N36" s="172"/>
      <c r="O36" s="172"/>
      <c r="P36" s="172"/>
      <c r="Q36" s="172"/>
      <c r="R36" s="85"/>
      <c r="S36" s="88" t="s">
        <v>36</v>
      </c>
      <c r="T36" s="81"/>
      <c r="U36" s="172"/>
      <c r="V36" s="172">
        <f>SUM(W36:Z36)</f>
        <v>0</v>
      </c>
      <c r="W36" s="172"/>
      <c r="X36" s="172"/>
      <c r="Y36" s="172"/>
      <c r="Z36" s="172"/>
      <c r="AA36" s="87"/>
      <c r="AB36" s="88" t="s">
        <v>36</v>
      </c>
      <c r="AC36" s="80"/>
      <c r="AD36" s="82"/>
      <c r="AE36" s="80">
        <f>AF36+AG36+AH36+AI36</f>
        <v>0</v>
      </c>
      <c r="AF36" s="82"/>
      <c r="AG36" s="82"/>
      <c r="AH36" s="82"/>
      <c r="AI36" s="82"/>
      <c r="AJ36" s="87"/>
      <c r="AK36" s="88" t="s">
        <v>36</v>
      </c>
      <c r="AL36" s="80"/>
      <c r="AM36" s="82"/>
      <c r="AN36" s="80">
        <f>AO36+AP36+AQ36+AR36</f>
        <v>0</v>
      </c>
      <c r="AO36" s="82"/>
      <c r="AP36" s="82"/>
      <c r="AQ36" s="82"/>
      <c r="AR36" s="82"/>
      <c r="AT36" s="99" t="s">
        <v>36</v>
      </c>
      <c r="AU36" s="99"/>
      <c r="AV36" s="99"/>
      <c r="AW36" s="99">
        <f>AX36+AY36+AZ36+BA36</f>
        <v>0</v>
      </c>
      <c r="AX36" s="99"/>
      <c r="AY36" s="99"/>
      <c r="AZ36" s="99"/>
      <c r="BA36" s="99"/>
    </row>
    <row r="37" spans="1:53" s="79" customFormat="1" ht="15" customHeight="1">
      <c r="A37" s="80" t="s">
        <v>2</v>
      </c>
      <c r="B37" s="93">
        <f>B36/B35</f>
        <v>0</v>
      </c>
      <c r="C37" s="93">
        <f aca="true" t="shared" si="62" ref="C37:H37">C36/C35</f>
        <v>0</v>
      </c>
      <c r="D37" s="93">
        <f t="shared" si="62"/>
        <v>0</v>
      </c>
      <c r="E37" s="93">
        <f t="shared" si="62"/>
        <v>0</v>
      </c>
      <c r="F37" s="93">
        <f t="shared" si="62"/>
        <v>0</v>
      </c>
      <c r="G37" s="93">
        <f t="shared" si="62"/>
        <v>0</v>
      </c>
      <c r="H37" s="93">
        <f t="shared" si="62"/>
        <v>0</v>
      </c>
      <c r="J37" s="80" t="s">
        <v>2</v>
      </c>
      <c r="K37" s="169">
        <f>+K36/K35</f>
        <v>0</v>
      </c>
      <c r="L37" s="169">
        <f aca="true" t="shared" si="63" ref="L37:Q37">+L36/L35</f>
        <v>0</v>
      </c>
      <c r="M37" s="169">
        <f t="shared" si="63"/>
        <v>0</v>
      </c>
      <c r="N37" s="169">
        <f t="shared" si="63"/>
        <v>0</v>
      </c>
      <c r="O37" s="169">
        <f t="shared" si="63"/>
        <v>0</v>
      </c>
      <c r="P37" s="169">
        <f t="shared" si="63"/>
        <v>0</v>
      </c>
      <c r="Q37" s="169">
        <f t="shared" si="63"/>
        <v>0</v>
      </c>
      <c r="S37" s="80" t="s">
        <v>2</v>
      </c>
      <c r="T37" s="169">
        <f>+T36/T35</f>
        <v>0</v>
      </c>
      <c r="U37" s="169">
        <f aca="true" t="shared" si="64" ref="U37:Z37">+U36/U35</f>
        <v>0</v>
      </c>
      <c r="V37" s="169">
        <f t="shared" si="64"/>
        <v>0</v>
      </c>
      <c r="W37" s="169">
        <f t="shared" si="64"/>
        <v>0</v>
      </c>
      <c r="X37" s="169">
        <f t="shared" si="64"/>
        <v>0</v>
      </c>
      <c r="Y37" s="169">
        <f t="shared" si="64"/>
        <v>0</v>
      </c>
      <c r="Z37" s="169">
        <f t="shared" si="64"/>
        <v>0</v>
      </c>
      <c r="AB37" s="80" t="s">
        <v>2</v>
      </c>
      <c r="AC37" s="169">
        <f>+AC36/AC35</f>
        <v>0</v>
      </c>
      <c r="AD37" s="169">
        <f aca="true" t="shared" si="65" ref="AD37:AI37">+AD36/AD35</f>
        <v>0</v>
      </c>
      <c r="AE37" s="169">
        <f t="shared" si="65"/>
        <v>0</v>
      </c>
      <c r="AF37" s="169">
        <f t="shared" si="65"/>
        <v>0</v>
      </c>
      <c r="AG37" s="169">
        <f t="shared" si="65"/>
        <v>0</v>
      </c>
      <c r="AH37" s="169">
        <f t="shared" si="65"/>
        <v>0</v>
      </c>
      <c r="AI37" s="169">
        <f t="shared" si="65"/>
        <v>0</v>
      </c>
      <c r="AK37" s="80" t="s">
        <v>2</v>
      </c>
      <c r="AL37" s="169">
        <f aca="true" t="shared" si="66" ref="AL37:AQ37">+AL36/AL35</f>
        <v>0</v>
      </c>
      <c r="AM37" s="169">
        <f t="shared" si="66"/>
        <v>0</v>
      </c>
      <c r="AN37" s="169">
        <f t="shared" si="66"/>
        <v>0</v>
      </c>
      <c r="AO37" s="169" t="e">
        <f t="shared" si="66"/>
        <v>#DIV/0!</v>
      </c>
      <c r="AP37" s="169" t="e">
        <f t="shared" si="66"/>
        <v>#DIV/0!</v>
      </c>
      <c r="AQ37" s="169" t="e">
        <f t="shared" si="66"/>
        <v>#DIV/0!</v>
      </c>
      <c r="AR37" s="93">
        <f>AR36/AR35</f>
        <v>0</v>
      </c>
      <c r="AT37" s="99" t="s">
        <v>2</v>
      </c>
      <c r="AU37" s="100" t="e">
        <f>+AU36/AU35</f>
        <v>#DIV/0!</v>
      </c>
      <c r="AV37" s="100" t="e">
        <f aca="true" t="shared" si="67" ref="AV37:BA37">+AV36/AV35</f>
        <v>#DIV/0!</v>
      </c>
      <c r="AW37" s="100" t="e">
        <f t="shared" si="67"/>
        <v>#DIV/0!</v>
      </c>
      <c r="AX37" s="100" t="e">
        <f t="shared" si="67"/>
        <v>#DIV/0!</v>
      </c>
      <c r="AY37" s="100" t="e">
        <f t="shared" si="67"/>
        <v>#DIV/0!</v>
      </c>
      <c r="AZ37" s="100" t="e">
        <f t="shared" si="67"/>
        <v>#DIV/0!</v>
      </c>
      <c r="BA37" s="100" t="e">
        <f t="shared" si="67"/>
        <v>#DIV/0!</v>
      </c>
    </row>
    <row r="38" spans="1:53" s="79" customFormat="1" ht="15">
      <c r="A38" s="80" t="s">
        <v>28</v>
      </c>
      <c r="B38" s="80">
        <f>K38+T38+AL38+AU38</f>
        <v>204.5</v>
      </c>
      <c r="C38" s="80">
        <f>L38+U38+AM38+AV38</f>
        <v>5860</v>
      </c>
      <c r="D38" s="80">
        <f>M38+V38+AN38</f>
        <v>4442</v>
      </c>
      <c r="E38" s="80">
        <f aca="true" t="shared" si="68" ref="E38:H39">N38+W38+AO38+AX38</f>
        <v>234</v>
      </c>
      <c r="F38" s="80">
        <f t="shared" si="68"/>
        <v>714</v>
      </c>
      <c r="G38" s="80">
        <f t="shared" si="68"/>
        <v>340</v>
      </c>
      <c r="H38" s="80">
        <f t="shared" si="68"/>
        <v>3154</v>
      </c>
      <c r="J38" s="80" t="s">
        <v>28</v>
      </c>
      <c r="K38" s="80">
        <v>72.9</v>
      </c>
      <c r="L38" s="82">
        <v>2370</v>
      </c>
      <c r="M38" s="80">
        <f>N38+O38+P38+Q38</f>
        <v>1898</v>
      </c>
      <c r="N38" s="82">
        <v>82</v>
      </c>
      <c r="O38" s="82">
        <v>403</v>
      </c>
      <c r="P38" s="82">
        <v>181</v>
      </c>
      <c r="Q38" s="82">
        <v>1232</v>
      </c>
      <c r="S38" s="80" t="s">
        <v>28</v>
      </c>
      <c r="T38" s="80">
        <v>33.4</v>
      </c>
      <c r="U38" s="82">
        <v>1595</v>
      </c>
      <c r="V38" s="82">
        <f>W38+X38+Y38+Z38</f>
        <v>1159</v>
      </c>
      <c r="W38" s="82">
        <v>152</v>
      </c>
      <c r="X38" s="82">
        <v>265</v>
      </c>
      <c r="Y38" s="82">
        <v>76</v>
      </c>
      <c r="Z38" s="82">
        <v>666</v>
      </c>
      <c r="AB38" s="80" t="s">
        <v>28</v>
      </c>
      <c r="AC38" s="80">
        <v>4.6</v>
      </c>
      <c r="AD38" s="82">
        <v>75</v>
      </c>
      <c r="AE38" s="80">
        <f>AF38+AG38+AH38+AI38</f>
        <v>59</v>
      </c>
      <c r="AF38" s="82">
        <v>20</v>
      </c>
      <c r="AG38" s="82">
        <v>9</v>
      </c>
      <c r="AH38" s="82">
        <v>5</v>
      </c>
      <c r="AI38" s="82">
        <v>25</v>
      </c>
      <c r="AK38" s="80" t="s">
        <v>28</v>
      </c>
      <c r="AL38" s="80">
        <v>98.2</v>
      </c>
      <c r="AM38" s="82">
        <v>1895</v>
      </c>
      <c r="AN38" s="82">
        <f>AO38+AP38+AQ38+AR38</f>
        <v>1385</v>
      </c>
      <c r="AO38" s="82">
        <v>0</v>
      </c>
      <c r="AP38" s="82">
        <v>46</v>
      </c>
      <c r="AQ38" s="82">
        <v>83</v>
      </c>
      <c r="AR38" s="82">
        <v>1256</v>
      </c>
      <c r="AT38" s="99" t="s">
        <v>28</v>
      </c>
      <c r="AU38" s="99"/>
      <c r="AV38" s="99"/>
      <c r="AW38" s="99">
        <f>SUM(AX38:BA38)</f>
        <v>0</v>
      </c>
      <c r="AX38" s="99"/>
      <c r="AY38" s="99"/>
      <c r="AZ38" s="99"/>
      <c r="BA38" s="99"/>
    </row>
    <row r="39" spans="1:53" s="79" customFormat="1" ht="15">
      <c r="A39" s="80" t="s">
        <v>37</v>
      </c>
      <c r="B39" s="80">
        <f>K39+T39+AL39+AU39</f>
        <v>0</v>
      </c>
      <c r="C39" s="80">
        <f>L39+U39+AM39+AV39</f>
        <v>0</v>
      </c>
      <c r="D39" s="80">
        <f>M39+V39+AN39</f>
        <v>0</v>
      </c>
      <c r="E39" s="80">
        <f t="shared" si="68"/>
        <v>0</v>
      </c>
      <c r="F39" s="80">
        <f t="shared" si="68"/>
        <v>0</v>
      </c>
      <c r="G39" s="80">
        <f t="shared" si="68"/>
        <v>0</v>
      </c>
      <c r="H39" s="80">
        <f t="shared" si="68"/>
        <v>0</v>
      </c>
      <c r="J39" s="88" t="s">
        <v>37</v>
      </c>
      <c r="K39" s="81"/>
      <c r="L39" s="172"/>
      <c r="M39" s="81">
        <f>N39+O39+P39+Q39</f>
        <v>0</v>
      </c>
      <c r="N39" s="172"/>
      <c r="O39" s="172"/>
      <c r="P39" s="172"/>
      <c r="Q39" s="172"/>
      <c r="R39" s="85"/>
      <c r="S39" s="88" t="s">
        <v>37</v>
      </c>
      <c r="T39" s="80"/>
      <c r="U39" s="82"/>
      <c r="V39" s="172">
        <f>SUM(W39:Z39)</f>
        <v>0</v>
      </c>
      <c r="W39" s="82"/>
      <c r="X39" s="82"/>
      <c r="Y39" s="82"/>
      <c r="Z39" s="82"/>
      <c r="AA39" s="87"/>
      <c r="AB39" s="88" t="s">
        <v>37</v>
      </c>
      <c r="AC39" s="80"/>
      <c r="AD39" s="82"/>
      <c r="AE39" s="80">
        <f>AF39+AG39+AH39+AI39</f>
        <v>0</v>
      </c>
      <c r="AF39" s="82"/>
      <c r="AG39" s="82"/>
      <c r="AH39" s="82"/>
      <c r="AI39" s="82"/>
      <c r="AJ39" s="87"/>
      <c r="AK39" s="88" t="s">
        <v>37</v>
      </c>
      <c r="AL39" s="80"/>
      <c r="AM39" s="82"/>
      <c r="AN39" s="80">
        <f>AO39+AP39+AQ39+AR39</f>
        <v>0</v>
      </c>
      <c r="AO39" s="82"/>
      <c r="AP39" s="82"/>
      <c r="AQ39" s="82"/>
      <c r="AR39" s="82"/>
      <c r="AT39" s="99" t="s">
        <v>37</v>
      </c>
      <c r="AU39" s="99"/>
      <c r="AV39" s="99"/>
      <c r="AW39" s="99">
        <f>AX39+AY39+AZ39+BA39</f>
        <v>0</v>
      </c>
      <c r="AX39" s="99"/>
      <c r="AY39" s="99"/>
      <c r="AZ39" s="99"/>
      <c r="BA39" s="99"/>
    </row>
    <row r="40" spans="1:53" s="79" customFormat="1" ht="15" customHeight="1">
      <c r="A40" s="80" t="s">
        <v>2</v>
      </c>
      <c r="B40" s="93">
        <f>B39/B38</f>
        <v>0</v>
      </c>
      <c r="C40" s="93">
        <f aca="true" t="shared" si="69" ref="C40:H40">C39/C38</f>
        <v>0</v>
      </c>
      <c r="D40" s="93">
        <f t="shared" si="69"/>
        <v>0</v>
      </c>
      <c r="E40" s="93">
        <f t="shared" si="69"/>
        <v>0</v>
      </c>
      <c r="F40" s="93">
        <f t="shared" si="69"/>
        <v>0</v>
      </c>
      <c r="G40" s="93">
        <f t="shared" si="69"/>
        <v>0</v>
      </c>
      <c r="H40" s="93">
        <f t="shared" si="69"/>
        <v>0</v>
      </c>
      <c r="J40" s="80" t="s">
        <v>2</v>
      </c>
      <c r="K40" s="169">
        <f>+K39/K38</f>
        <v>0</v>
      </c>
      <c r="L40" s="169">
        <f aca="true" t="shared" si="70" ref="L40:Q40">+L39/L38</f>
        <v>0</v>
      </c>
      <c r="M40" s="169">
        <f t="shared" si="70"/>
        <v>0</v>
      </c>
      <c r="N40" s="169">
        <f t="shared" si="70"/>
        <v>0</v>
      </c>
      <c r="O40" s="169">
        <f t="shared" si="70"/>
        <v>0</v>
      </c>
      <c r="P40" s="169">
        <f t="shared" si="70"/>
        <v>0</v>
      </c>
      <c r="Q40" s="169">
        <f t="shared" si="70"/>
        <v>0</v>
      </c>
      <c r="S40" s="80" t="s">
        <v>2</v>
      </c>
      <c r="T40" s="169">
        <f>+T39/T38</f>
        <v>0</v>
      </c>
      <c r="U40" s="169">
        <f aca="true" t="shared" si="71" ref="U40:Z40">+U39/U38</f>
        <v>0</v>
      </c>
      <c r="V40" s="169">
        <f t="shared" si="71"/>
        <v>0</v>
      </c>
      <c r="W40" s="169">
        <f t="shared" si="71"/>
        <v>0</v>
      </c>
      <c r="X40" s="169">
        <f t="shared" si="71"/>
        <v>0</v>
      </c>
      <c r="Y40" s="169">
        <f t="shared" si="71"/>
        <v>0</v>
      </c>
      <c r="Z40" s="169">
        <f t="shared" si="71"/>
        <v>0</v>
      </c>
      <c r="AB40" s="80" t="s">
        <v>2</v>
      </c>
      <c r="AC40" s="169">
        <f>+AC39/AC38</f>
        <v>0</v>
      </c>
      <c r="AD40" s="169">
        <f aca="true" t="shared" si="72" ref="AD40:AI40">+AD39/AD38</f>
        <v>0</v>
      </c>
      <c r="AE40" s="169">
        <f t="shared" si="72"/>
        <v>0</v>
      </c>
      <c r="AF40" s="169">
        <f t="shared" si="72"/>
        <v>0</v>
      </c>
      <c r="AG40" s="169">
        <f t="shared" si="72"/>
        <v>0</v>
      </c>
      <c r="AH40" s="169">
        <f t="shared" si="72"/>
        <v>0</v>
      </c>
      <c r="AI40" s="169">
        <f t="shared" si="72"/>
        <v>0</v>
      </c>
      <c r="AK40" s="80" t="s">
        <v>2</v>
      </c>
      <c r="AL40" s="169">
        <f>+AL39/AL38</f>
        <v>0</v>
      </c>
      <c r="AM40" s="169">
        <f aca="true" t="shared" si="73" ref="AM40:AR40">+AM39/AM38</f>
        <v>0</v>
      </c>
      <c r="AN40" s="169">
        <f t="shared" si="73"/>
        <v>0</v>
      </c>
      <c r="AO40" s="169" t="e">
        <f t="shared" si="73"/>
        <v>#DIV/0!</v>
      </c>
      <c r="AP40" s="169">
        <f t="shared" si="73"/>
        <v>0</v>
      </c>
      <c r="AQ40" s="169">
        <f t="shared" si="73"/>
        <v>0</v>
      </c>
      <c r="AR40" s="169">
        <f t="shared" si="73"/>
        <v>0</v>
      </c>
      <c r="AT40" s="99" t="s">
        <v>2</v>
      </c>
      <c r="AU40" s="100" t="e">
        <f>+AU39/AU38</f>
        <v>#DIV/0!</v>
      </c>
      <c r="AV40" s="100" t="e">
        <f aca="true" t="shared" si="74" ref="AV40:BA40">+AV39/AV38</f>
        <v>#DIV/0!</v>
      </c>
      <c r="AW40" s="100" t="e">
        <f t="shared" si="74"/>
        <v>#DIV/0!</v>
      </c>
      <c r="AX40" s="100" t="e">
        <f t="shared" si="74"/>
        <v>#DIV/0!</v>
      </c>
      <c r="AY40" s="100" t="e">
        <f t="shared" si="74"/>
        <v>#DIV/0!</v>
      </c>
      <c r="AZ40" s="100" t="e">
        <f t="shared" si="74"/>
        <v>#DIV/0!</v>
      </c>
      <c r="BA40" s="100" t="e">
        <f t="shared" si="74"/>
        <v>#DIV/0!</v>
      </c>
    </row>
    <row r="41" spans="46:53" s="79" customFormat="1" ht="15">
      <c r="AT41"/>
      <c r="AU41"/>
      <c r="AV41"/>
      <c r="AW41"/>
      <c r="AX41"/>
      <c r="AY41"/>
      <c r="AZ41"/>
      <c r="BA41"/>
    </row>
    <row r="42" spans="46:53" s="79" customFormat="1" ht="15">
      <c r="AT42"/>
      <c r="AU42"/>
      <c r="AV42"/>
      <c r="AW42"/>
      <c r="AX42"/>
      <c r="AY42"/>
      <c r="AZ42"/>
      <c r="BA42"/>
    </row>
    <row r="43" spans="5:53" s="79" customFormat="1" ht="15">
      <c r="E43" s="79" t="s">
        <v>39</v>
      </c>
      <c r="AT43"/>
      <c r="AU43"/>
      <c r="AV43"/>
      <c r="AW43"/>
      <c r="AX43"/>
      <c r="AY43"/>
      <c r="AZ43"/>
      <c r="BA43"/>
    </row>
    <row r="44" spans="46:53" s="79" customFormat="1" ht="15">
      <c r="AT44"/>
      <c r="AU44"/>
      <c r="AV44"/>
      <c r="AW44"/>
      <c r="AX44"/>
      <c r="AY44"/>
      <c r="AZ44"/>
      <c r="BA44"/>
    </row>
    <row r="45" spans="1:53" s="79" customFormat="1" ht="15">
      <c r="A45" s="79" t="s">
        <v>40</v>
      </c>
      <c r="E45" s="79" t="s">
        <v>83</v>
      </c>
      <c r="AT45"/>
      <c r="AU45"/>
      <c r="AV45"/>
      <c r="AW45"/>
      <c r="AX45"/>
      <c r="AY45"/>
      <c r="AZ45"/>
      <c r="BA45"/>
    </row>
    <row r="46" spans="5:53" s="79" customFormat="1" ht="15">
      <c r="E46" s="79" t="s">
        <v>89</v>
      </c>
      <c r="AT46"/>
      <c r="AU46"/>
      <c r="AV46"/>
      <c r="AW46"/>
      <c r="AX46"/>
      <c r="AY46"/>
      <c r="AZ46"/>
      <c r="BA46"/>
    </row>
    <row r="47" spans="1:53" s="79" customFormat="1" ht="15">
      <c r="A47" s="79" t="s">
        <v>75</v>
      </c>
      <c r="E47" s="79" t="s">
        <v>74</v>
      </c>
      <c r="AT47"/>
      <c r="AU47"/>
      <c r="AV47"/>
      <c r="AW47"/>
      <c r="AX47"/>
      <c r="AY47"/>
      <c r="AZ47"/>
      <c r="BA47"/>
    </row>
    <row r="48" spans="46:53" s="79" customFormat="1" ht="15">
      <c r="AT48"/>
      <c r="AU48"/>
      <c r="AV48"/>
      <c r="AW48"/>
      <c r="AX48"/>
      <c r="AY48"/>
      <c r="AZ48"/>
      <c r="BA48"/>
    </row>
    <row r="49" spans="46:53" s="79" customFormat="1" ht="15">
      <c r="AT49"/>
      <c r="AU49"/>
      <c r="AV49"/>
      <c r="AW49"/>
      <c r="AX49"/>
      <c r="AY49"/>
      <c r="AZ49"/>
      <c r="BA49"/>
    </row>
  </sheetData>
  <sheetProtection/>
  <mergeCells count="21">
    <mergeCell ref="AT8:BA8"/>
    <mergeCell ref="AB8:AI8"/>
    <mergeCell ref="AK8:AR8"/>
    <mergeCell ref="S8:Z8"/>
    <mergeCell ref="A12:H12"/>
    <mergeCell ref="E2:H2"/>
    <mergeCell ref="E3:H3"/>
    <mergeCell ref="A4:H4"/>
    <mergeCell ref="A8:H8"/>
    <mergeCell ref="J8:Q8"/>
    <mergeCell ref="J12:Q12"/>
    <mergeCell ref="AT19:BA19"/>
    <mergeCell ref="AB12:AI12"/>
    <mergeCell ref="AK12:AR12"/>
    <mergeCell ref="S12:Z12"/>
    <mergeCell ref="A19:H19"/>
    <mergeCell ref="J19:Q19"/>
    <mergeCell ref="S19:Z19"/>
    <mergeCell ref="AB19:AI19"/>
    <mergeCell ref="AK19:AR19"/>
    <mergeCell ref="AT12:BA1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2017-07-26T08:20:05Z</cp:lastPrinted>
  <dcterms:created xsi:type="dcterms:W3CDTF">1996-10-14T23:33:28Z</dcterms:created>
  <dcterms:modified xsi:type="dcterms:W3CDTF">2017-10-20T07:15:38Z</dcterms:modified>
  <cp:category/>
  <cp:version/>
  <cp:contentType/>
  <cp:contentStatus/>
</cp:coreProperties>
</file>